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tabRatio="819" firstSheet="5" activeTab="5"/>
  </bookViews>
  <sheets>
    <sheet name="1-1沧源佤族自治县一般公共预算收入情况表" sheetId="1" r:id="rId1"/>
    <sheet name="1-2沧源佤族自治县一般公共预算支出情况表" sheetId="2" r:id="rId2"/>
    <sheet name="1-3县本级一般公共预算收入情况表" sheetId="3" r:id="rId3"/>
    <sheet name="1-4县本级一般公共预算支出情况表（公开到项级）" sheetId="4" r:id="rId4"/>
    <sheet name="1-5县本级一般公共预算基本支出情况表（公开到款级）" sheetId="5" r:id="rId5"/>
    <sheet name="1-6县本级一般公共预算支出表（州（市）对下转移支付项目）" sheetId="6" r:id="rId6"/>
    <sheet name="1-7沧源自治县分地区税收返还和转移支付预算表" sheetId="7" r:id="rId7"/>
    <sheet name="1-8沧源自治县县本级“三公”经费预算财政拨款情况统计表" sheetId="8" r:id="rId8"/>
    <sheet name="2-1沧源自治县政府性基金预算收入情况表" sheetId="9" r:id="rId9"/>
    <sheet name="2-2沧源自治县政府性基金预算支出情况表" sheetId="10" r:id="rId10"/>
    <sheet name="2-3沧源自治县县本级政府性基金预算收入情况表" sheetId="11" r:id="rId11"/>
    <sheet name="2-4县本级政府性基金预算支出情况表（公开到项级）" sheetId="12" r:id="rId12"/>
    <sheet name="2-5县本级政府性基金支出表（州（市）对下转移支付）" sheetId="13" r:id="rId13"/>
    <sheet name="3-1沧源自治县国有资本经营收入预算情况表" sheetId="14" r:id="rId14"/>
    <sheet name="3-2沧源自治县国有资本经营支出预算情况表" sheetId="15" r:id="rId15"/>
    <sheet name="3-3沧源自治县县本级国有资本经营收入预算情况表" sheetId="16" r:id="rId16"/>
    <sheet name="3-4沧源自治县县本级国有资本经营支出预算情况表（公开到项级）" sheetId="17" r:id="rId17"/>
    <sheet name="3-5 沧源自治县县本级国有资本经营预算转移支付表 （分地区）" sheetId="18" r:id="rId18"/>
    <sheet name="3-6 沧源自治县县本级国有资本经营预算转移支付表（分项目）" sheetId="19" r:id="rId19"/>
    <sheet name="4-1沧源自治县社会保险基金收入预算情况表" sheetId="20" r:id="rId20"/>
    <sheet name="4-2沧源自治县社会保险基金支出预算情况表" sheetId="21" r:id="rId21"/>
    <sheet name="4-3沧源自治县县本级社会保险基金收入预算情况表" sheetId="22" r:id="rId22"/>
    <sheet name="4-4沧源自治县县本级社会保险基金支出预算情况表" sheetId="23" r:id="rId23"/>
    <sheet name="5-1   2023年地方政府债务限额及余额预算情况表" sheetId="24" r:id="rId24"/>
    <sheet name="5-2  2023年地方政府一般债务余额情况表" sheetId="25" r:id="rId25"/>
    <sheet name="5-3  本级2023年地方政府一般债务余额情况表" sheetId="26" r:id="rId26"/>
    <sheet name="5-4 2023年地方政府专项债务余额情况表" sheetId="27" r:id="rId27"/>
    <sheet name="5-5 本级2023年地方政府专项债务余额情况表（本级）" sheetId="28" r:id="rId28"/>
    <sheet name="5-6 地方政府债券发行及还本付息情况表" sheetId="29" r:id="rId29"/>
    <sheet name="5-7沧源自治县2024年政府专项债务限额和余额情况表" sheetId="30" r:id="rId30"/>
    <sheet name="5-8 2024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15" hidden="1">'3-3沧源自治县县本级国有资本经营收入预算情况表'!$A$3:$E$35</definedName>
    <definedName name="_xlnm._FilterDatabase" localSheetId="4" hidden="1">'1-5县本级一般公共预算基本支出情况表（公开到款级）'!$A$3:$B$31</definedName>
    <definedName name="_xlnm._FilterDatabase" localSheetId="21" hidden="1">'4-3沧源自治县县本级社会保险基金收入预算情况表'!$A$3:$E$59</definedName>
    <definedName name="_xlnm._FilterDatabase" localSheetId="22" hidden="1">'4-4沧源自治县县本级社会保险基金支出预算情况表'!$A$3:$F$44</definedName>
    <definedName name="_xlnm._FilterDatabase" localSheetId="3" hidden="1">'1-4县本级一般公共预算支出情况表（公开到项级）'!$A$1:$E$1362</definedName>
    <definedName name="_xlnm._FilterDatabase" localSheetId="9" hidden="1">'2-2沧源自治县政府性基金预算支出情况表'!$A$1:$G$277</definedName>
    <definedName name="_xlnm._FilterDatabase" localSheetId="11" hidden="1">'2-4县本级政府性基金预算支出情况表（公开到项级）'!$A$1:$G$276</definedName>
    <definedName name="_xlnm._FilterDatabase" localSheetId="19" hidden="1">'4-1沧源自治县社会保险基金收入预算情况表'!$A$3:$E$59</definedName>
    <definedName name="_xlnm._FilterDatabase" localSheetId="20" hidden="1">'4-2沧源自治县社会保险基金支出预算情况表'!$A$3:$E$46</definedName>
    <definedName name="_xlnm._FilterDatabase" localSheetId="2" hidden="1">'1-3县本级一般公共预算收入情况表'!$A$3:$E$42</definedName>
    <definedName name="_xlnm._FilterDatabase" localSheetId="8" hidden="1">'2-1沧源自治县政府性基金预算收入情况表'!$A$3:$F$42</definedName>
    <definedName name="_xlnm._FilterDatabase" localSheetId="10" hidden="1">'2-3沧源自治县县本级政府性基金预算收入情况表'!$A$3:$F$42</definedName>
    <definedName name="_xlnm._FilterDatabase" localSheetId="13" hidden="1">'3-1沧源自治县国有资本经营收入预算情况表'!$A$3:$E$41</definedName>
    <definedName name="_xlnm._FilterDatabase" localSheetId="14" hidden="1">'3-2沧源自治县国有资本经营支出预算情况表'!$A$3:$E$28</definedName>
    <definedName name="_xlnm._FilterDatabase" localSheetId="16" hidden="1">'3-4沧源自治县县本级国有资本经营支出预算情况表（公开到项级）'!$A$3:$E$21</definedName>
    <definedName name="_xlnm._FilterDatabase" localSheetId="0" hidden="1">'1-1沧源佤族自治县一般公共预算收入情况表'!$A$4:$E$42</definedName>
    <definedName name="_xlnm._FilterDatabase" localSheetId="1" hidden="1">'1-2沧源佤族自治县一般公共预算支出情况表'!$A$3:$E$39</definedName>
    <definedName name="_xlnm._FilterDatabase" localSheetId="5" hidden="1">'1-6县本级一般公共预算支出表（州（市）对下转移支付项目）'!$A$3:$B$23</definedName>
    <definedName name="_xlnm._FilterDatabase" localSheetId="12" hidden="1">'2-5县本级政府性基金支出表（州（市）对下转移支付）'!$A$3:$E$18</definedName>
    <definedName name="_lst_r_地方财政预算表2015年全省汇总_10_科目编码名称">[2]_ESList!$A$1:$A$27</definedName>
    <definedName name="_xlnm.Print_Area" localSheetId="0">'1-1沧源佤族自治县一般公共预算收入情况表'!$B$1:$E$42</definedName>
    <definedName name="_xlnm.Print_Area" localSheetId="1">'1-2沧源佤族自治县一般公共预算支出情况表'!$B$1:$E$38</definedName>
    <definedName name="_xlnm.Print_Area" localSheetId="2">'1-3县本级一般公共预算收入情况表'!$B$1:$E$42</definedName>
    <definedName name="_xlnm.Print_Area" localSheetId="3">'1-4县本级一般公共预算支出情况表（公开到项级）'!$B$1:$E$1362</definedName>
    <definedName name="_xlnm.Print_Area" localSheetId="5">'1-6县本级一般公共预算支出表（州（市）对下转移支付项目）'!$A$1:$B$23</definedName>
    <definedName name="_xlnm.Print_Area" localSheetId="6">'1-7沧源自治县分地区税收返还和转移支付预算表'!$A$1:$D$5</definedName>
    <definedName name="_xlnm.Print_Area" localSheetId="8">'2-1沧源自治县政府性基金预算收入情况表'!$B$1:$E$42</definedName>
    <definedName name="_xlnm.Print_Area" localSheetId="9">'2-2沧源自治县政府性基金预算支出情况表'!$B$1:$E$277</definedName>
    <definedName name="_xlnm.Print_Area" localSheetId="10">'2-3沧源自治县县本级政府性基金预算收入情况表'!$B$1:$E$42</definedName>
    <definedName name="_xlnm.Print_Area" localSheetId="11">'2-4县本级政府性基金预算支出情况表（公开到项级）'!$B$1:$E$276</definedName>
    <definedName name="_xlnm.Print_Area" localSheetId="12">'2-5县本级政府性基金支出表（州（市）对下转移支付）'!$A$1:$D$15</definedName>
    <definedName name="_xlnm.Print_Titles" localSheetId="0">'1-1沧源佤族自治县一般公共预算收入情况表'!$2:$4</definedName>
    <definedName name="_xlnm.Print_Titles" localSheetId="1">'1-2沧源佤族自治县一般公共预算支出情况表'!$1:$3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'1-6县本级一般公共预算支出表（州（市）对下转移支付项目）'!$1:$3</definedName>
    <definedName name="_xlnm.Print_Titles" localSheetId="6">'1-7沧源自治县分地区税收返还和转移支付预算表'!$1:$3</definedName>
    <definedName name="_xlnm.Print_Titles" localSheetId="8">'2-1沧源自治县政府性基金预算收入情况表'!$1:$3</definedName>
    <definedName name="_xlnm.Print_Titles" localSheetId="9">'2-2沧源自治县政府性基金预算支出情况表'!$1:$3</definedName>
    <definedName name="_xlnm.Print_Titles" localSheetId="10">'2-3沧源自治县县本级政府性基金预算收入情况表'!$1:$3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'3-1沧源自治县国有资本经营收入预算情况表'!$A$1:$D$41</definedName>
    <definedName name="_xlnm.Print_Titles" localSheetId="13">'3-1沧源自治县国有资本经营收入预算情况表'!$1:$3</definedName>
    <definedName name="专项收入年初预算数" localSheetId="13">#REF!</definedName>
    <definedName name="专项收入全年预计数" localSheetId="13">#REF!</definedName>
    <definedName name="_xlnm.Print_Area" localSheetId="14">'3-2沧源自治县国有资本经营支出预算情况表'!$A$1:$D$28</definedName>
    <definedName name="_xlnm.Print_Titles" localSheetId="14">'3-2沧源自治县国有资本经营支出预算情况表'!$1:$3</definedName>
    <definedName name="专项收入年初预算数" localSheetId="14">#REF!</definedName>
    <definedName name="专项收入全年预计数" localSheetId="14">#REF!</definedName>
    <definedName name="_xlnm.Print_Area" localSheetId="15">'3-3沧源自治县县本级国有资本经营收入预算情况表'!$A$1:$D$35</definedName>
    <definedName name="_xlnm.Print_Titles" localSheetId="15">'3-3沧源自治县县本级国有资本经营收入预算情况表'!$1:$3</definedName>
    <definedName name="专项收入年初预算数" localSheetId="15">#REF!</definedName>
    <definedName name="专项收入全年预计数" localSheetId="15">#REF!</definedName>
    <definedName name="_xlnm.Print_Area" localSheetId="16">'3-4沧源自治县县本级国有资本经营支出预算情况表（公开到项级）'!$A$1:$D$21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'4-1沧源自治县社会保险基金收入预算情况表'!$A$1:$D$59</definedName>
    <definedName name="_xlnm.Print_Titles" localSheetId="19">'4-1沧源自治县社会保险基金收入预算情况表'!$1:$3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'4-2沧源自治县社会保险基金支出预算情况表'!$A$1:$D$46</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'4-3沧源自治县县本级社会保险基金收入预算情况表'!$A$1:$D$59</definedName>
    <definedName name="_xlnm.Print_Titles" localSheetId="21">'4-3沧源自治县县本级社会保险基金收入预算情况表'!$1:$3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'4-4沧源自治县县本级社会保险基金支出预算情况表'!$A$1:$D$44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44525" fullPrecision="0"/>
</workbook>
</file>

<file path=xl/sharedStrings.xml><?xml version="1.0" encoding="utf-8"?>
<sst xmlns="http://schemas.openxmlformats.org/spreadsheetml/2006/main" count="3464">
  <si>
    <t>附件1</t>
  </si>
  <si>
    <t>1-1  2024年沧源佤族自治县一般公共预算收入情况表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</si>
  <si>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</si>
  <si>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</si>
  <si>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</si>
  <si>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</si>
  <si>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</si>
  <si>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</si>
  <si>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</si>
  <si>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</si>
  <si>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</si>
  <si>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</si>
  <si>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</si>
  <si>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</si>
  <si>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</si>
  <si>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</si>
  <si>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</si>
  <si>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</si>
  <si>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</si>
  <si>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</si>
  <si>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</si>
  <si>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</si>
  <si>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</si>
  <si>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</si>
  <si>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</si>
  <si>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</si>
  <si>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</si>
  <si>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</si>
  <si>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</si>
  <si>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</si>
  <si>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</si>
  <si>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</si>
  <si>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</si>
  <si>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</si>
  <si>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</si>
  <si>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</si>
  <si>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</si>
  <si>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</si>
  <si>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</si>
  <si>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</si>
  <si>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</si>
  <si>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</si>
  <si>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</si>
  <si>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</si>
  <si>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</si>
  <si>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</si>
  <si>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</si>
  <si>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</si>
  <si>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</si>
  <si>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</si>
  <si>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</si>
  <si>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</si>
  <si>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</si>
  <si>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</si>
  <si>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</si>
  <si>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</si>
  <si>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</si>
  <si>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</si>
  <si>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</si>
  <si>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转移性收入</t>
  </si>
  <si>
    <t xml:space="preserve">   返还性收入</t>
  </si>
  <si>
    <t xml:space="preserve">   转移支付收入</t>
  </si>
  <si>
    <t xml:space="preserve">   上年结余收入</t>
  </si>
  <si>
    <t xml:space="preserve">   调入资金</t>
  </si>
  <si>
    <t xml:space="preserve">   接受其他地区援助收入</t>
  </si>
  <si>
    <t>债务转贷收入</t>
  </si>
  <si>
    <t>地方政府一般债务转贷收入</t>
  </si>
  <si>
    <t>地方政府向国际政府组织借款转贷收入</t>
  </si>
  <si>
    <t xml:space="preserve">   动用预算稳定调节基金</t>
  </si>
  <si>
    <t>各项收入合计</t>
  </si>
  <si>
    <t>1-2  2024年沧源佤族自治县一般公共预算支出情况表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</si>
  <si>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</si>
  <si>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</si>
  <si>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</si>
  <si>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</si>
  <si>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</si>
  <si>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</si>
  <si>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</si>
  <si>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</si>
  <si>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</si>
  <si>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</si>
  <si>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</si>
  <si>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</si>
  <si>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</si>
  <si>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</si>
  <si>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</si>
  <si>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</si>
  <si>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</si>
  <si>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</si>
  <si>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</si>
  <si>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</si>
  <si>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</si>
  <si>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</si>
  <si>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</si>
  <si>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</si>
  <si>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</si>
  <si>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</si>
  <si>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</si>
  <si>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</si>
  <si>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</si>
  <si>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</si>
  <si>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</si>
  <si>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</si>
  <si>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</si>
  <si>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</si>
  <si>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</si>
  <si>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</si>
  <si>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</si>
  <si>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</si>
  <si>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</si>
  <si>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</si>
  <si>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</si>
  <si>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</si>
  <si>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</si>
  <si>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</si>
  <si>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</si>
  <si>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</si>
  <si>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</si>
  <si>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</si>
  <si>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</si>
  <si>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</si>
  <si>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</si>
  <si>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</si>
  <si>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</si>
  <si>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</si>
  <si>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</si>
  <si>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</si>
  <si>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</si>
  <si>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</si>
  <si>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</si>
  <si>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2024年沧源佤族自治县县本级一般公共预算收入情况表</t>
  </si>
  <si>
    <t>2023年预算数</t>
  </si>
  <si>
    <t>比上年预算数增长%</t>
  </si>
  <si>
    <r>
      <rPr>
        <sz val="14"/>
        <rFont val="宋体"/>
        <charset val="134"/>
      </rPr>
      <t>10199</t>
    </r>
  </si>
  <si>
    <t>县本级一般公共预算收入</t>
  </si>
  <si>
    <t xml:space="preserve">   上解收入</t>
  </si>
  <si>
    <t>1-4  2024年沧源佤族自治县县本级一般公共预算支出情况表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</si>
  <si>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</si>
  <si>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</si>
  <si>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</si>
  <si>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</si>
  <si>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</si>
  <si>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</si>
  <si>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</si>
  <si>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</si>
  <si>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</si>
  <si>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</si>
  <si>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</si>
  <si>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</si>
  <si>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</si>
  <si>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</si>
  <si>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</si>
  <si>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</si>
  <si>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</si>
  <si>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</si>
  <si>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</si>
  <si>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</si>
  <si>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</si>
  <si>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</si>
  <si>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</si>
  <si>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</si>
  <si>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</si>
  <si>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</si>
  <si>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</si>
  <si>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</si>
  <si>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</si>
  <si>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</si>
  <si>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</si>
  <si>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</si>
  <si>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</si>
  <si>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</si>
  <si>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</si>
  <si>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</si>
  <si>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</si>
  <si>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</si>
  <si>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</si>
  <si>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</si>
  <si>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</si>
  <si>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</si>
  <si>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</si>
  <si>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</si>
  <si>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</si>
  <si>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</si>
  <si>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</si>
  <si>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</si>
  <si>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</si>
  <si>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</si>
  <si>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</si>
  <si>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</si>
  <si>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</si>
  <si>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</si>
  <si>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</si>
  <si>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</si>
  <si>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</si>
  <si>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</si>
  <si>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</si>
  <si>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</si>
  <si>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</si>
  <si>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</si>
  <si>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</si>
  <si>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</si>
  <si>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</si>
  <si>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</si>
  <si>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</si>
  <si>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</si>
  <si>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</si>
  <si>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</si>
  <si>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</si>
  <si>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</si>
  <si>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</si>
  <si>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</si>
  <si>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</si>
  <si>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</si>
  <si>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</si>
  <si>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</si>
  <si>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</si>
  <si>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</si>
  <si>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</si>
  <si>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</si>
  <si>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</si>
  <si>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</si>
  <si>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</si>
  <si>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</si>
  <si>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</si>
  <si>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</si>
  <si>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</si>
  <si>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</si>
  <si>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</si>
  <si>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</si>
  <si>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</si>
  <si>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</si>
  <si>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</si>
  <si>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</si>
  <si>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</si>
  <si>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</si>
  <si>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</si>
  <si>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</si>
  <si>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</si>
  <si>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</si>
  <si>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</si>
  <si>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</si>
  <si>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</si>
  <si>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</si>
  <si>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</si>
  <si>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</si>
  <si>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</si>
  <si>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</si>
  <si>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</si>
  <si>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</si>
  <si>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</si>
  <si>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</si>
  <si>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</si>
  <si>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</si>
  <si>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</si>
  <si>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</si>
  <si>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</si>
  <si>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</si>
  <si>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</si>
  <si>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</si>
  <si>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</si>
  <si>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</si>
  <si>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</si>
  <si>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</si>
  <si>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</si>
  <si>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</si>
  <si>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</si>
  <si>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</si>
  <si>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</si>
  <si>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</si>
  <si>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</si>
  <si>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</si>
  <si>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</si>
  <si>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</si>
  <si>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</si>
  <si>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</si>
  <si>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</si>
  <si>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</si>
  <si>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</si>
  <si>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</si>
  <si>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</si>
  <si>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</si>
  <si>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</si>
  <si>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</si>
  <si>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</si>
  <si>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</si>
  <si>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</si>
  <si>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</si>
  <si>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</si>
  <si>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</si>
  <si>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</si>
  <si>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</si>
  <si>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</si>
  <si>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</si>
  <si>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</si>
  <si>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</si>
  <si>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</si>
  <si>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</si>
  <si>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</si>
  <si>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</si>
  <si>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</si>
  <si>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</si>
  <si>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</si>
  <si>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</si>
  <si>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</si>
  <si>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</si>
  <si>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</si>
  <si>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</si>
  <si>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</si>
  <si>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</si>
  <si>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</si>
  <si>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</si>
  <si>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</si>
  <si>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</si>
  <si>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</si>
  <si>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</si>
  <si>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</si>
  <si>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</si>
  <si>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</si>
  <si>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</si>
  <si>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</si>
  <si>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</si>
  <si>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</si>
  <si>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</si>
  <si>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</si>
  <si>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</si>
  <si>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</si>
  <si>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</si>
  <si>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</si>
  <si>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</si>
  <si>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</si>
  <si>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</si>
  <si>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</si>
  <si>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</si>
  <si>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552</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</si>
  <si>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</si>
  <si>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</si>
  <si>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</si>
  <si>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</si>
  <si>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</si>
  <si>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</si>
  <si>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</si>
  <si>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</si>
  <si>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</si>
  <si>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</si>
  <si>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</si>
  <si>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</si>
  <si>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</si>
  <si>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</si>
  <si>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</si>
  <si>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</si>
  <si>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</si>
  <si>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</si>
  <si>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</si>
  <si>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</si>
  <si>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</si>
  <si>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</si>
  <si>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</si>
  <si>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</si>
  <si>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</si>
  <si>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</si>
  <si>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</si>
  <si>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</si>
  <si>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</si>
  <si>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</si>
  <si>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</si>
  <si>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</si>
  <si>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</si>
  <si>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</si>
  <si>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</si>
  <si>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</si>
  <si>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</si>
  <si>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</si>
  <si>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</si>
  <si>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</si>
  <si>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</si>
  <si>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</si>
  <si>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</si>
  <si>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</si>
  <si>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</si>
  <si>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</si>
  <si>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</si>
  <si>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</si>
  <si>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</si>
  <si>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</si>
  <si>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</si>
  <si>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</si>
  <si>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</si>
  <si>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</si>
  <si>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</si>
  <si>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</si>
  <si>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</si>
  <si>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</si>
  <si>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</si>
  <si>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</si>
  <si>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</si>
  <si>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</si>
  <si>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</si>
  <si>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</si>
  <si>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</si>
  <si>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</si>
  <si>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</si>
  <si>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</si>
  <si>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</si>
  <si>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</si>
  <si>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</si>
  <si>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</si>
  <si>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</si>
  <si>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</si>
  <si>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</si>
  <si>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</si>
  <si>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</si>
  <si>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</si>
  <si>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</si>
  <si>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</si>
  <si>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</si>
  <si>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</si>
  <si>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</si>
  <si>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</si>
  <si>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</si>
  <si>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</si>
  <si>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</si>
  <si>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</si>
  <si>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</si>
  <si>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</si>
  <si>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</si>
  <si>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</si>
  <si>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</si>
  <si>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</si>
  <si>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</si>
  <si>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</si>
  <si>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</si>
  <si>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</si>
  <si>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</si>
  <si>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</si>
  <si>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</si>
  <si>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</si>
  <si>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</si>
  <si>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</si>
  <si>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</si>
  <si>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</si>
  <si>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</si>
  <si>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</si>
  <si>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</si>
  <si>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</si>
  <si>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</si>
  <si>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</si>
  <si>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</si>
  <si>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</si>
  <si>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</si>
  <si>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</si>
  <si>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</si>
  <si>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</si>
  <si>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</si>
  <si>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</si>
  <si>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</si>
  <si>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</si>
  <si>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</si>
  <si>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</si>
  <si>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</si>
  <si>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</si>
  <si>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</si>
  <si>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</si>
  <si>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</si>
  <si>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</si>
  <si>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</si>
  <si>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</si>
  <si>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</si>
  <si>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</si>
  <si>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</si>
  <si>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</si>
  <si>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</si>
  <si>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</si>
  <si>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</si>
  <si>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</si>
  <si>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</si>
  <si>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</si>
  <si>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</si>
  <si>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</si>
  <si>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</si>
  <si>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</si>
  <si>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</si>
  <si>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</si>
  <si>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</si>
  <si>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</si>
  <si>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</si>
  <si>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</si>
  <si>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</si>
  <si>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</si>
  <si>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</si>
  <si>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</si>
  <si>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</si>
  <si>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</si>
  <si>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</si>
  <si>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</si>
  <si>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</si>
  <si>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</si>
  <si>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</si>
  <si>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</si>
  <si>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</si>
  <si>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</si>
  <si>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</si>
  <si>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</si>
  <si>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</si>
  <si>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</si>
  <si>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</si>
  <si>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</si>
  <si>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</si>
  <si>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</si>
  <si>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</si>
  <si>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</si>
  <si>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</si>
  <si>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</si>
  <si>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</si>
  <si>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</si>
  <si>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</si>
  <si>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</si>
  <si>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</si>
  <si>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</si>
  <si>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</si>
  <si>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</si>
  <si>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</si>
  <si>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</si>
  <si>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</si>
  <si>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</si>
  <si>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</si>
  <si>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</si>
  <si>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</si>
  <si>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</si>
  <si>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</si>
  <si>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</si>
  <si>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</si>
  <si>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</si>
  <si>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</si>
  <si>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</si>
  <si>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</si>
  <si>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</si>
  <si>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</si>
  <si>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</si>
  <si>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</si>
  <si>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</si>
  <si>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</si>
  <si>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</si>
  <si>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</si>
  <si>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</si>
  <si>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</si>
  <si>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</si>
  <si>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</si>
  <si>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</si>
  <si>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</si>
  <si>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</si>
  <si>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</si>
  <si>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</si>
  <si>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</si>
  <si>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</si>
  <si>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</si>
  <si>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</si>
  <si>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</si>
  <si>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</si>
  <si>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</si>
  <si>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</si>
  <si>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</si>
  <si>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</si>
  <si>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</si>
  <si>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</si>
  <si>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</si>
  <si>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</si>
  <si>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</si>
  <si>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</si>
  <si>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</si>
  <si>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</si>
  <si>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</si>
  <si>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</si>
  <si>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</si>
  <si>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</si>
  <si>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</si>
  <si>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</si>
  <si>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</si>
  <si>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</si>
  <si>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</si>
  <si>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</si>
  <si>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</si>
  <si>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</si>
  <si>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</si>
  <si>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</si>
  <si>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</si>
  <si>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</si>
  <si>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</si>
  <si>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</si>
  <si>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</si>
  <si>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</si>
  <si>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</si>
  <si>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</si>
  <si>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</si>
  <si>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</si>
  <si>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</si>
  <si>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</si>
  <si>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</si>
  <si>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</si>
  <si>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</si>
  <si>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</si>
  <si>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</si>
  <si>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</si>
  <si>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</si>
  <si>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</si>
  <si>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</si>
  <si>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</si>
  <si>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</si>
  <si>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</si>
  <si>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</si>
  <si>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</si>
  <si>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</si>
  <si>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</si>
  <si>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</si>
  <si>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</si>
  <si>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</si>
  <si>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</si>
  <si>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</si>
  <si>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</si>
  <si>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</si>
  <si>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</si>
  <si>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</si>
  <si>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</si>
  <si>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</si>
  <si>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</si>
  <si>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</si>
  <si>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</si>
  <si>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</si>
  <si>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</si>
  <si>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</si>
  <si>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</si>
  <si>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</si>
  <si>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</si>
  <si>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</si>
  <si>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</si>
  <si>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</si>
  <si>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</si>
  <si>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</si>
  <si>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</si>
  <si>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</si>
  <si>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</si>
  <si>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</si>
  <si>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</si>
  <si>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</si>
  <si>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</si>
  <si>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</si>
  <si>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</si>
  <si>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</si>
  <si>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</si>
  <si>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</si>
  <si>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</si>
  <si>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</si>
  <si>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</si>
  <si>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</si>
  <si>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</si>
  <si>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</si>
  <si>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</si>
  <si>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</si>
  <si>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</si>
  <si>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</si>
  <si>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</si>
  <si>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</si>
  <si>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</si>
  <si>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</si>
  <si>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</si>
  <si>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</si>
  <si>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</si>
  <si>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</si>
  <si>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</si>
  <si>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</si>
  <si>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</si>
  <si>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</si>
  <si>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</si>
  <si>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</si>
  <si>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</si>
  <si>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</si>
  <si>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</si>
  <si>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</si>
  <si>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</si>
  <si>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</si>
  <si>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</si>
  <si>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</si>
  <si>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</si>
  <si>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</si>
  <si>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</si>
  <si>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</si>
  <si>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</si>
  <si>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</si>
  <si>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</si>
  <si>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</si>
  <si>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</si>
  <si>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</si>
  <si>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</si>
  <si>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</si>
  <si>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</si>
  <si>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</si>
  <si>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</si>
  <si>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</si>
  <si>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</si>
  <si>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</si>
  <si>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</si>
  <si>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</si>
  <si>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</si>
  <si>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</si>
  <si>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</si>
  <si>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</si>
  <si>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</si>
  <si>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</si>
  <si>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</si>
  <si>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</si>
  <si>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</si>
  <si>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</si>
  <si>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</si>
  <si>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</si>
  <si>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</si>
  <si>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</si>
  <si>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</si>
  <si>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</si>
  <si>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</si>
  <si>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</si>
  <si>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</si>
  <si>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</si>
  <si>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</si>
  <si>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</si>
  <si>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</si>
  <si>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</si>
  <si>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</si>
  <si>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</si>
  <si>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</si>
  <si>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</si>
  <si>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</si>
  <si>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</si>
  <si>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</si>
  <si>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</si>
  <si>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</si>
  <si>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</si>
  <si>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</si>
  <si>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</si>
  <si>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</si>
  <si>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</si>
  <si>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</si>
  <si>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</si>
  <si>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</si>
  <si>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</si>
  <si>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</si>
  <si>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</si>
  <si>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</si>
  <si>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</si>
  <si>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</si>
  <si>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</si>
  <si>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</si>
  <si>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</si>
  <si>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</si>
  <si>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</si>
  <si>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</si>
  <si>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</si>
  <si>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</si>
  <si>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</si>
  <si>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</si>
  <si>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</si>
  <si>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</si>
  <si>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</si>
  <si>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</si>
  <si>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</si>
  <si>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</si>
  <si>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</si>
  <si>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</si>
  <si>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</si>
  <si>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</si>
  <si>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</si>
  <si>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</si>
  <si>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</si>
  <si>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</si>
  <si>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</si>
  <si>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</si>
  <si>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</si>
  <si>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</si>
  <si>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</si>
  <si>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</si>
  <si>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</si>
  <si>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</si>
  <si>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</si>
  <si>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</si>
  <si>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</si>
  <si>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</si>
  <si>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</si>
  <si>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</si>
  <si>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</si>
  <si>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</si>
  <si>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</si>
  <si>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</si>
  <si>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</si>
  <si>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</si>
  <si>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</si>
  <si>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</si>
  <si>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</si>
  <si>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</si>
  <si>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</si>
  <si>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</si>
  <si>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</si>
  <si>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</si>
  <si>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</si>
  <si>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</si>
  <si>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</si>
  <si>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</si>
  <si>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</si>
  <si>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</si>
  <si>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</si>
  <si>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</si>
  <si>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</si>
  <si>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</si>
  <si>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</si>
  <si>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</si>
  <si>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</si>
  <si>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</si>
  <si>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</si>
  <si>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</si>
  <si>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</si>
  <si>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</si>
  <si>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</si>
  <si>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</si>
  <si>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</si>
  <si>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</si>
  <si>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</si>
  <si>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</si>
  <si>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</si>
  <si>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</si>
  <si>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</si>
  <si>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</si>
  <si>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</si>
  <si>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</si>
  <si>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</si>
  <si>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</si>
  <si>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</si>
  <si>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</si>
  <si>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</si>
  <si>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</si>
  <si>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</si>
  <si>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</si>
  <si>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</si>
  <si>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</si>
  <si>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</si>
  <si>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</si>
  <si>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</si>
  <si>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</si>
  <si>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</si>
  <si>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</si>
  <si>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</si>
  <si>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</si>
  <si>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</si>
  <si>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</si>
  <si>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</si>
  <si>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</si>
  <si>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</si>
  <si>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</si>
  <si>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</si>
  <si>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</si>
  <si>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</si>
  <si>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</si>
  <si>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</si>
  <si>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</si>
  <si>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</si>
  <si>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</si>
  <si>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</si>
  <si>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</si>
  <si>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</si>
  <si>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</si>
  <si>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</si>
  <si>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</si>
  <si>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</si>
  <si>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</si>
  <si>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</si>
  <si>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</si>
  <si>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</si>
  <si>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</si>
  <si>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</si>
  <si>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</si>
  <si>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</si>
  <si>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</si>
  <si>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</si>
  <si>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</si>
  <si>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</si>
  <si>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</si>
  <si>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</si>
  <si>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</si>
  <si>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</si>
  <si>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</si>
  <si>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</si>
  <si>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</si>
  <si>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</si>
  <si>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</si>
  <si>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</si>
  <si>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</si>
  <si>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</si>
  <si>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</si>
  <si>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</si>
  <si>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</si>
  <si>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</si>
  <si>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</si>
  <si>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</si>
  <si>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</si>
  <si>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</si>
  <si>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</si>
  <si>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</si>
  <si>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</si>
  <si>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</si>
  <si>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</si>
  <si>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</si>
  <si>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</si>
  <si>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</si>
  <si>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</si>
  <si>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</si>
  <si>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</si>
  <si>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</si>
  <si>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</si>
  <si>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</si>
  <si>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</si>
  <si>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</si>
  <si>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</si>
  <si>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</si>
  <si>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</si>
  <si>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</si>
  <si>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</si>
  <si>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</si>
  <si>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</si>
  <si>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</si>
  <si>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</si>
  <si>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</si>
  <si>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</si>
  <si>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</si>
  <si>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</si>
  <si>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</si>
  <si>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</si>
  <si>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</si>
  <si>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</si>
  <si>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</si>
  <si>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</si>
  <si>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</si>
  <si>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</si>
  <si>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</si>
  <si>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</si>
  <si>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</si>
  <si>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</si>
  <si>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</si>
  <si>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</si>
  <si>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</si>
  <si>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</si>
  <si>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</si>
  <si>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</si>
  <si>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</si>
  <si>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</si>
  <si>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</si>
  <si>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</si>
  <si>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</si>
  <si>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</si>
  <si>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</si>
  <si>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</si>
  <si>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</si>
  <si>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</si>
  <si>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</si>
  <si>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</si>
  <si>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</si>
  <si>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</si>
  <si>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</si>
  <si>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</si>
  <si>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</si>
  <si>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</si>
  <si>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</si>
  <si>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</si>
  <si>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</si>
  <si>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</si>
  <si>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</si>
  <si>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</si>
  <si>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</si>
  <si>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</si>
  <si>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</si>
  <si>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</si>
  <si>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</si>
  <si>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</si>
  <si>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</si>
  <si>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</si>
  <si>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</si>
  <si>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</si>
  <si>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</si>
  <si>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</si>
  <si>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</si>
  <si>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</si>
  <si>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</si>
  <si>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</si>
  <si>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</si>
  <si>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</si>
  <si>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</si>
  <si>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</si>
  <si>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</si>
  <si>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</si>
  <si>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</si>
  <si>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</si>
  <si>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</si>
  <si>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</si>
  <si>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</si>
  <si>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</si>
  <si>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</si>
  <si>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</si>
  <si>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</si>
  <si>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</si>
  <si>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</si>
  <si>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</si>
  <si>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</si>
  <si>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</si>
  <si>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</si>
  <si>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</si>
  <si>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</si>
  <si>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</si>
  <si>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</si>
  <si>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</si>
  <si>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</si>
  <si>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</si>
  <si>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</si>
  <si>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省对下专项转移支付补助</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</si>
  <si>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</si>
  <si>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</si>
  <si>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</si>
  <si>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</si>
  <si>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</si>
  <si>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</si>
  <si>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</si>
  <si>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</si>
  <si>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</si>
  <si>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</si>
  <si>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</si>
  <si>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</si>
  <si>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</si>
  <si>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</si>
  <si>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</si>
  <si>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</si>
  <si>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</si>
  <si>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</si>
  <si>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</si>
  <si>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</si>
  <si>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</si>
  <si>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</si>
  <si>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</si>
  <si>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</si>
  <si>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</si>
  <si>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</si>
  <si>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</si>
  <si>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</si>
  <si>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</si>
  <si>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</si>
  <si>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</si>
  <si>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</si>
  <si>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</si>
  <si>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</si>
  <si>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</si>
  <si>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</si>
  <si>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</si>
  <si>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</si>
  <si>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</si>
  <si>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</si>
  <si>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</si>
  <si>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</si>
  <si>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</si>
  <si>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</si>
  <si>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</si>
  <si>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</si>
  <si>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</si>
  <si>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</si>
  <si>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</si>
  <si>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</si>
  <si>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</si>
  <si>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</si>
  <si>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</si>
  <si>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</si>
  <si>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</si>
  <si>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</si>
  <si>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</si>
  <si>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</si>
  <si>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</si>
  <si>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</si>
  <si>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</si>
  <si>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</si>
  <si>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</si>
  <si>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</si>
  <si>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</si>
  <si>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</si>
  <si>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</si>
  <si>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</si>
  <si>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</si>
  <si>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</si>
  <si>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</si>
  <si>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</si>
  <si>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</si>
  <si>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</si>
  <si>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</si>
  <si>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</si>
  <si>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</si>
  <si>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</si>
  <si>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</si>
  <si>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</si>
  <si>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</si>
  <si>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</si>
  <si>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</si>
  <si>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</si>
  <si>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</si>
  <si>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</si>
  <si>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</si>
  <si>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</si>
  <si>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</si>
  <si>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</si>
  <si>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</si>
  <si>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</si>
  <si>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</si>
  <si>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</si>
  <si>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</si>
  <si>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</si>
  <si>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</si>
  <si>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</si>
  <si>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</si>
  <si>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</si>
  <si>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2080808</t>
  </si>
  <si>
    <t>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</si>
  <si>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</si>
  <si>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</si>
  <si>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</si>
  <si>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</si>
  <si>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</si>
  <si>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</si>
  <si>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</si>
  <si>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</si>
  <si>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</si>
  <si>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</si>
  <si>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</si>
  <si>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</si>
  <si>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</si>
  <si>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</si>
  <si>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</si>
  <si>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</si>
  <si>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</si>
  <si>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</si>
  <si>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</si>
  <si>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</si>
  <si>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</si>
  <si>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</si>
  <si>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</si>
  <si>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</si>
  <si>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</si>
  <si>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</si>
  <si>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</si>
  <si>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</si>
  <si>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</si>
  <si>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</si>
  <si>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</si>
  <si>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</si>
  <si>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</si>
  <si>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</si>
  <si>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</si>
  <si>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</si>
  <si>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</si>
  <si>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</si>
  <si>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</si>
  <si>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</si>
  <si>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</si>
  <si>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</si>
  <si>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</si>
  <si>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</si>
  <si>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</si>
  <si>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</si>
  <si>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</si>
  <si>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</si>
  <si>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</si>
  <si>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</si>
  <si>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</si>
  <si>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</si>
  <si>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事业运行</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</si>
  <si>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</si>
  <si>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</si>
  <si>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</si>
  <si>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</si>
  <si>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</si>
  <si>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</si>
  <si>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</si>
  <si>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</si>
  <si>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</si>
  <si>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</si>
  <si>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</si>
  <si>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</si>
  <si>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</si>
  <si>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</si>
  <si>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</si>
  <si>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</si>
  <si>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</si>
  <si>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</si>
  <si>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</si>
  <si>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</si>
  <si>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</si>
  <si>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</si>
  <si>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</si>
  <si>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</si>
  <si>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</si>
  <si>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</si>
  <si>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</si>
  <si>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</si>
  <si>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</si>
  <si>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</si>
  <si>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</si>
  <si>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</si>
  <si>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</si>
  <si>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</si>
  <si>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</si>
  <si>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</si>
  <si>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</si>
  <si>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</si>
  <si>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</si>
  <si>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</si>
  <si>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</si>
  <si>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</si>
  <si>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</si>
  <si>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</si>
  <si>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</si>
  <si>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</si>
  <si>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</si>
  <si>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</si>
  <si>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</si>
  <si>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</si>
  <si>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</si>
  <si>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</si>
  <si>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</si>
  <si>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</si>
  <si>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</si>
  <si>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</si>
  <si>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</si>
  <si>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</si>
  <si>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</si>
  <si>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</si>
  <si>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</si>
  <si>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</si>
  <si>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</si>
  <si>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</si>
  <si>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</si>
  <si>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</si>
  <si>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</si>
  <si>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</si>
  <si>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</si>
  <si>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</si>
  <si>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</si>
  <si>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</si>
  <si>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</si>
  <si>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</si>
  <si>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</si>
  <si>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</si>
  <si>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</si>
  <si>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</si>
  <si>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</si>
  <si>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</si>
  <si>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</si>
  <si>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</si>
  <si>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</si>
  <si>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</si>
  <si>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</si>
  <si>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</si>
  <si>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</si>
  <si>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</si>
  <si>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</si>
  <si>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</si>
  <si>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</si>
  <si>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</si>
  <si>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</si>
  <si>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</si>
  <si>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</si>
  <si>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</si>
  <si>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</si>
  <si>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</si>
  <si>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</si>
  <si>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</si>
  <si>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</si>
  <si>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</si>
  <si>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</si>
  <si>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</si>
  <si>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</si>
  <si>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</si>
  <si>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</si>
  <si>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</si>
  <si>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</si>
  <si>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</si>
  <si>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</si>
  <si>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</si>
  <si>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</si>
  <si>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</si>
  <si>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</si>
  <si>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</si>
  <si>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</si>
  <si>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</si>
  <si>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</si>
  <si>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</si>
  <si>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</si>
  <si>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</si>
  <si>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</si>
  <si>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</si>
  <si>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</si>
  <si>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</si>
  <si>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</si>
  <si>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</si>
  <si>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</si>
  <si>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</si>
  <si>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</si>
  <si>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</si>
  <si>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</si>
  <si>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</si>
  <si>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</si>
  <si>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</si>
  <si>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</si>
  <si>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</si>
  <si>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</si>
  <si>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</si>
  <si>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</si>
  <si>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</si>
  <si>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</si>
  <si>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</si>
  <si>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</si>
  <si>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</si>
  <si>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</si>
  <si>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</si>
  <si>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</si>
  <si>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</si>
  <si>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</si>
  <si>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</si>
  <si>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</si>
  <si>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</si>
  <si>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</si>
  <si>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</si>
  <si>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</si>
  <si>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</si>
  <si>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</si>
  <si>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</si>
  <si>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</si>
  <si>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</si>
  <si>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</si>
  <si>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</si>
  <si>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</si>
  <si>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</si>
  <si>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</si>
  <si>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</si>
  <si>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</si>
  <si>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</si>
  <si>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</si>
  <si>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</si>
  <si>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</si>
  <si>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</si>
  <si>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</si>
  <si>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</si>
  <si>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</si>
  <si>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</si>
  <si>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</si>
  <si>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</si>
  <si>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</si>
  <si>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</si>
  <si>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</si>
  <si>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</si>
  <si>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</si>
  <si>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</si>
  <si>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</si>
  <si>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</si>
  <si>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</si>
  <si>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</si>
  <si>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</si>
  <si>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</si>
  <si>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</si>
  <si>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</si>
  <si>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</si>
  <si>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</si>
  <si>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</si>
  <si>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</si>
  <si>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</si>
  <si>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</si>
  <si>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</si>
  <si>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</si>
  <si>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</si>
  <si>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</si>
  <si>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</si>
  <si>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</si>
  <si>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中医药事务▲</t>
  </si>
  <si>
    <t>中医（民族医）药专项▲</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</si>
  <si>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</si>
  <si>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</si>
  <si>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</si>
  <si>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</si>
  <si>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</si>
  <si>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</si>
  <si>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</si>
  <si>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</si>
  <si>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</si>
  <si>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</si>
  <si>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</si>
  <si>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</si>
  <si>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</si>
  <si>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</si>
  <si>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</si>
  <si>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</si>
  <si>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</si>
  <si>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</si>
  <si>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</si>
  <si>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</si>
  <si>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</si>
  <si>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</si>
  <si>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</si>
  <si>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</si>
  <si>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</si>
  <si>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</si>
  <si>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</si>
  <si>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</si>
  <si>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</si>
  <si>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</si>
  <si>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</si>
  <si>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</si>
  <si>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</si>
  <si>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</si>
  <si>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</si>
  <si>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</si>
  <si>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</si>
  <si>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</si>
  <si>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</si>
  <si>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</si>
  <si>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</si>
  <si>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</si>
  <si>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</si>
  <si>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</si>
  <si>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</si>
  <si>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</si>
  <si>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</si>
  <si>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</si>
  <si>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</si>
  <si>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</si>
  <si>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</si>
  <si>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</si>
  <si>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</si>
  <si>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</si>
  <si>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</si>
  <si>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</si>
  <si>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</si>
  <si>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</si>
  <si>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</si>
  <si>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</si>
  <si>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</si>
  <si>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</si>
  <si>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</si>
  <si>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</si>
  <si>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</si>
  <si>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</si>
  <si>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</si>
  <si>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</si>
  <si>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</si>
  <si>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</si>
  <si>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</si>
  <si>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</si>
  <si>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</si>
  <si>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</si>
  <si>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</si>
  <si>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</si>
  <si>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</si>
  <si>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</si>
  <si>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</si>
  <si>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</si>
  <si>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</si>
  <si>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</si>
  <si>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</si>
  <si>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</si>
  <si>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</si>
  <si>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</si>
  <si>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</si>
  <si>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</si>
  <si>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</si>
  <si>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</si>
  <si>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</si>
  <si>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</si>
  <si>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</si>
  <si>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</si>
  <si>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</si>
  <si>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</si>
  <si>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</si>
  <si>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</si>
  <si>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</si>
  <si>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</si>
  <si>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</si>
  <si>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</si>
  <si>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</si>
  <si>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</si>
  <si>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</si>
  <si>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</si>
  <si>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</si>
  <si>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</si>
  <si>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</si>
  <si>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</si>
  <si>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</si>
  <si>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</si>
  <si>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</si>
  <si>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</si>
  <si>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</si>
  <si>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</si>
  <si>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</si>
  <si>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</si>
  <si>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</si>
  <si>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</si>
  <si>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</si>
  <si>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</si>
  <si>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</si>
  <si>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</si>
  <si>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</si>
  <si>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</si>
  <si>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</si>
  <si>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</si>
  <si>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</si>
  <si>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</si>
  <si>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</si>
  <si>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</si>
  <si>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</si>
  <si>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</si>
  <si>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</si>
  <si>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</si>
  <si>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</si>
  <si>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</si>
  <si>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</si>
  <si>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</si>
  <si>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</si>
  <si>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</si>
  <si>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</si>
  <si>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</si>
  <si>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</si>
  <si>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</si>
  <si>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</si>
  <si>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</si>
  <si>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</si>
  <si>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</si>
  <si>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</si>
  <si>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</si>
  <si>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</si>
  <si>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</si>
  <si>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</si>
  <si>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</si>
  <si>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</si>
  <si>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</si>
  <si>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</si>
  <si>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</si>
  <si>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</si>
  <si>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</si>
  <si>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</si>
  <si>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</si>
  <si>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</si>
  <si>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</si>
  <si>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</si>
  <si>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</si>
  <si>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</si>
  <si>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</si>
  <si>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</si>
  <si>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</si>
  <si>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</si>
  <si>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</si>
  <si>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</si>
  <si>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</si>
  <si>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</si>
  <si>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</si>
  <si>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</si>
  <si>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</si>
  <si>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</si>
  <si>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</si>
  <si>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</si>
  <si>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</si>
  <si>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</si>
  <si>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</si>
  <si>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</si>
  <si>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</si>
  <si>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</si>
  <si>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</si>
  <si>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</si>
  <si>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</si>
  <si>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</si>
  <si>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</si>
  <si>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</si>
  <si>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</si>
  <si>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</si>
  <si>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</si>
  <si>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</si>
  <si>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</si>
  <si>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</si>
  <si>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</si>
  <si>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</si>
  <si>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</si>
  <si>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</si>
  <si>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</si>
  <si>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</si>
  <si>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</si>
  <si>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</si>
  <si>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</si>
  <si>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</si>
  <si>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</si>
  <si>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</si>
  <si>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</si>
  <si>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</si>
  <si>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</si>
  <si>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</si>
  <si>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</si>
  <si>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</si>
  <si>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</si>
  <si>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</si>
  <si>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</si>
  <si>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</si>
  <si>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</si>
  <si>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</si>
  <si>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</si>
  <si>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</si>
  <si>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</si>
  <si>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</si>
  <si>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</si>
  <si>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</si>
  <si>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</si>
  <si>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</si>
  <si>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</si>
  <si>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</si>
  <si>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</si>
  <si>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</si>
  <si>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</si>
  <si>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</si>
  <si>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</si>
  <si>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</si>
  <si>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</si>
  <si>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</si>
  <si>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</si>
  <si>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</si>
  <si>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</si>
  <si>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</si>
  <si>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</si>
  <si>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</si>
  <si>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</si>
  <si>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</si>
  <si>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</si>
  <si>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</si>
  <si>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</si>
  <si>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</si>
  <si>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</si>
  <si>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</si>
  <si>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</si>
  <si>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</si>
  <si>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</si>
  <si>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</si>
  <si>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</si>
  <si>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</si>
  <si>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</si>
  <si>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</si>
  <si>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</si>
  <si>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</si>
  <si>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</si>
  <si>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</si>
  <si>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</si>
  <si>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</si>
  <si>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</si>
  <si>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</si>
  <si>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</si>
  <si>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</si>
  <si>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</si>
  <si>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</si>
  <si>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</si>
  <si>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</si>
  <si>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</si>
  <si>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</si>
  <si>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</si>
  <si>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</si>
  <si>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</si>
  <si>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</si>
  <si>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</si>
  <si>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</si>
  <si>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</si>
  <si>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</si>
  <si>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</si>
  <si>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</si>
  <si>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</si>
  <si>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</si>
  <si>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</si>
  <si>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</si>
  <si>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</si>
  <si>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</si>
  <si>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</si>
  <si>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</si>
  <si>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</si>
  <si>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</si>
  <si>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</si>
  <si>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</si>
  <si>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</si>
  <si>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</si>
  <si>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</si>
  <si>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</si>
  <si>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</si>
  <si>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</si>
  <si>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</si>
  <si>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</si>
  <si>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</si>
  <si>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</si>
  <si>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</si>
  <si>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</si>
  <si>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</si>
  <si>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</si>
  <si>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</si>
  <si>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</si>
  <si>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</si>
  <si>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</si>
  <si>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</si>
  <si>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</si>
  <si>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</si>
  <si>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</si>
  <si>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</si>
  <si>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</si>
  <si>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</si>
  <si>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</si>
  <si>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</si>
  <si>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</si>
  <si>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</si>
  <si>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</si>
  <si>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</si>
  <si>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</si>
  <si>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</si>
  <si>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</si>
  <si>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</si>
  <si>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</si>
  <si>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</si>
  <si>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</si>
  <si>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</si>
  <si>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</si>
  <si>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</si>
  <si>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</si>
  <si>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</si>
  <si>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</si>
  <si>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</si>
  <si>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</si>
  <si>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</si>
  <si>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</si>
  <si>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</si>
  <si>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</si>
  <si>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</si>
  <si>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</si>
  <si>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</si>
  <si>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</si>
  <si>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</si>
  <si>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</si>
  <si>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</si>
  <si>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</si>
  <si>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</si>
  <si>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</si>
  <si>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</si>
  <si>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</si>
  <si>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</si>
  <si>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</si>
  <si>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</si>
  <si>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</si>
  <si>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</si>
  <si>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</si>
  <si>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</si>
  <si>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</si>
  <si>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</si>
  <si>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</si>
  <si>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</si>
  <si>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</si>
  <si>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</si>
  <si>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</si>
  <si>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</si>
  <si>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</si>
  <si>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</si>
  <si>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</si>
  <si>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</si>
  <si>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</si>
  <si>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</si>
  <si>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</si>
  <si>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</si>
  <si>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</si>
  <si>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</si>
  <si>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</si>
  <si>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</si>
  <si>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</si>
  <si>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</si>
  <si>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</si>
  <si>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</si>
  <si>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</si>
  <si>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</si>
  <si>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</si>
  <si>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</si>
  <si>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</si>
  <si>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</si>
  <si>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</si>
  <si>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</si>
  <si>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</si>
  <si>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</si>
  <si>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</si>
  <si>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</si>
  <si>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</si>
  <si>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</si>
  <si>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</si>
  <si>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</si>
  <si>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</si>
  <si>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</si>
  <si>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</si>
  <si>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</si>
  <si>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</si>
  <si>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</si>
  <si>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</si>
  <si>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</si>
  <si>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</si>
  <si>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</si>
  <si>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</si>
  <si>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</si>
  <si>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</si>
  <si>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</si>
  <si>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</si>
  <si>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</si>
  <si>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</si>
  <si>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</si>
  <si>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</si>
  <si>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</si>
  <si>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</si>
  <si>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</si>
  <si>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</si>
  <si>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</si>
  <si>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</si>
  <si>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</si>
  <si>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</si>
  <si>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</si>
  <si>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</si>
  <si>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</si>
  <si>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</si>
  <si>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</si>
  <si>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</si>
  <si>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</si>
  <si>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</si>
  <si>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</si>
  <si>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</si>
  <si>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</si>
  <si>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</si>
  <si>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</si>
  <si>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</si>
  <si>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</si>
  <si>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</si>
  <si>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</si>
  <si>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</si>
  <si>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</si>
  <si>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</si>
  <si>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</si>
  <si>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</si>
  <si>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</si>
  <si>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</si>
  <si>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</si>
  <si>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</si>
  <si>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</si>
  <si>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</si>
  <si>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</si>
  <si>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</si>
  <si>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</si>
  <si>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</si>
  <si>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</si>
  <si>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</si>
  <si>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</si>
  <si>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</si>
  <si>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</si>
  <si>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</si>
  <si>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</si>
  <si>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</si>
  <si>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</si>
  <si>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</si>
  <si>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</si>
  <si>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</si>
  <si>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</si>
  <si>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</si>
  <si>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</si>
  <si>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</si>
  <si>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</si>
  <si>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</si>
  <si>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</si>
  <si>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</si>
  <si>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</si>
  <si>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</si>
  <si>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</si>
  <si>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</si>
  <si>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</si>
  <si>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</si>
  <si>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</si>
  <si>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</si>
  <si>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</si>
  <si>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</si>
  <si>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</si>
  <si>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</si>
  <si>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</si>
  <si>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</si>
  <si>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</si>
  <si>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</si>
  <si>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</si>
  <si>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</si>
  <si>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</si>
  <si>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</si>
  <si>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</si>
  <si>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</si>
  <si>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</si>
  <si>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</si>
  <si>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</si>
  <si>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</si>
  <si>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</si>
  <si>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</si>
  <si>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</si>
  <si>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</si>
  <si>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</si>
  <si>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</si>
  <si>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</si>
  <si>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</si>
  <si>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</si>
  <si>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</si>
  <si>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</si>
  <si>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</si>
  <si>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</si>
  <si>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</si>
  <si>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</si>
  <si>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</si>
  <si>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</si>
  <si>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</si>
  <si>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</si>
  <si>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</si>
  <si>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</si>
  <si>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</si>
  <si>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</si>
  <si>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</si>
  <si>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</si>
  <si>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</si>
  <si>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</si>
  <si>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</si>
  <si>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</si>
  <si>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</si>
  <si>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</si>
  <si>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</si>
  <si>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</si>
  <si>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</si>
  <si>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</si>
  <si>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</si>
  <si>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</si>
  <si>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</si>
  <si>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</si>
  <si>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</si>
  <si>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</si>
  <si>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</si>
  <si>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</si>
  <si>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</si>
  <si>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</si>
  <si>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</si>
  <si>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</si>
  <si>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</si>
  <si>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</si>
  <si>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</si>
  <si>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</si>
  <si>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</si>
  <si>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</si>
  <si>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</si>
  <si>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</si>
  <si>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</si>
  <si>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</si>
  <si>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</si>
  <si>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</si>
  <si>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</si>
  <si>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</si>
  <si>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</si>
  <si>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</si>
  <si>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</si>
  <si>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</si>
  <si>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</si>
  <si>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</si>
  <si>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</si>
  <si>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</si>
  <si>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</si>
  <si>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</si>
  <si>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</si>
  <si>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</si>
  <si>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</si>
  <si>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</si>
  <si>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</si>
  <si>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</si>
  <si>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</si>
  <si>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</si>
  <si>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</si>
  <si>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</si>
  <si>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</si>
  <si>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</si>
  <si>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</si>
  <si>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</si>
  <si>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</si>
  <si>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</si>
  <si>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</si>
  <si>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</si>
  <si>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</si>
  <si>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</si>
  <si>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</si>
  <si>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</si>
  <si>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</si>
  <si>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</si>
  <si>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</si>
  <si>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</si>
  <si>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</si>
  <si>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</si>
  <si>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</si>
  <si>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</si>
  <si>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</si>
  <si>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</si>
  <si>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</si>
  <si>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</si>
  <si>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</si>
  <si>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</si>
  <si>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</si>
  <si>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</si>
  <si>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</si>
  <si>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</si>
  <si>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</si>
  <si>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</si>
  <si>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</si>
  <si>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</si>
  <si>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</si>
  <si>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</si>
  <si>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</si>
  <si>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</si>
  <si>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</si>
  <si>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</si>
  <si>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</si>
  <si>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</si>
  <si>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</si>
  <si>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</si>
  <si>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</si>
  <si>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</si>
  <si>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</si>
  <si>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</si>
  <si>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</si>
  <si>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</si>
  <si>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</si>
  <si>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</si>
  <si>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</si>
  <si>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</si>
  <si>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</si>
  <si>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</si>
  <si>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</si>
  <si>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</si>
  <si>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</si>
  <si>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</si>
  <si>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</si>
  <si>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</si>
  <si>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</si>
  <si>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</si>
  <si>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</si>
  <si>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</si>
  <si>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</si>
  <si>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</si>
  <si>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</si>
  <si>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</si>
  <si>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</si>
  <si>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</si>
  <si>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</si>
  <si>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</si>
  <si>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</si>
  <si>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</si>
  <si>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</si>
  <si>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</si>
  <si>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</si>
  <si>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</si>
  <si>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</si>
  <si>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</si>
  <si>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</si>
  <si>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</si>
  <si>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</si>
  <si>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</si>
  <si>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</si>
  <si>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</si>
  <si>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</si>
  <si>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</si>
  <si>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</si>
  <si>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</si>
  <si>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</si>
  <si>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</si>
  <si>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</si>
  <si>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</si>
  <si>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</si>
  <si>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</si>
  <si>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</si>
  <si>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</si>
  <si>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</si>
  <si>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</si>
  <si>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</si>
  <si>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</si>
  <si>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</si>
  <si>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</si>
  <si>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</si>
  <si>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</si>
  <si>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</si>
  <si>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</si>
  <si>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</si>
  <si>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</si>
  <si>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</si>
  <si>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</si>
  <si>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</si>
  <si>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</si>
  <si>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</si>
  <si>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</si>
  <si>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</si>
  <si>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</si>
  <si>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</si>
  <si>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</si>
  <si>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</si>
  <si>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</si>
  <si>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</si>
  <si>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</si>
  <si>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</si>
  <si>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</si>
  <si>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</si>
  <si>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</si>
  <si>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</si>
  <si>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</si>
  <si>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</si>
  <si>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</si>
  <si>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</si>
  <si>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</si>
  <si>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</si>
  <si>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</si>
  <si>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</si>
  <si>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</si>
  <si>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</si>
  <si>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</si>
  <si>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</si>
  <si>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</si>
  <si>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</si>
  <si>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</si>
  <si>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</si>
  <si>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</si>
  <si>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</si>
  <si>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</si>
  <si>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</si>
  <si>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</si>
  <si>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</si>
  <si>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</si>
  <si>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</si>
  <si>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</si>
  <si>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</si>
  <si>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</si>
  <si>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</si>
  <si>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</si>
  <si>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</si>
  <si>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</si>
  <si>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</si>
  <si>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</si>
  <si>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</si>
  <si>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</si>
  <si>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</si>
  <si>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</si>
  <si>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</si>
  <si>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</si>
  <si>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</si>
  <si>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</si>
  <si>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</si>
  <si>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</si>
  <si>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</si>
  <si>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</si>
  <si>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</si>
  <si>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</si>
  <si>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</si>
  <si>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</si>
  <si>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</si>
  <si>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</si>
  <si>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</si>
  <si>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</si>
  <si>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</si>
  <si>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</si>
  <si>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</si>
  <si>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</si>
  <si>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</si>
  <si>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</si>
  <si>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</si>
  <si>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</si>
  <si>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</si>
  <si>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</si>
  <si>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</si>
  <si>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</si>
  <si>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</si>
  <si>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</si>
  <si>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</si>
  <si>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</si>
  <si>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</si>
  <si>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</si>
  <si>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</si>
  <si>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</si>
  <si>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</si>
  <si>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</si>
  <si>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</si>
  <si>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</si>
  <si>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</si>
  <si>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</si>
  <si>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</si>
  <si>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</si>
  <si>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</si>
  <si>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</si>
  <si>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</si>
  <si>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</si>
  <si>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</si>
  <si>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</si>
  <si>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</si>
  <si>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</si>
  <si>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</si>
  <si>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</si>
  <si>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</si>
  <si>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</si>
  <si>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</si>
  <si>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</si>
  <si>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</si>
  <si>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</si>
  <si>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</si>
  <si>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</si>
  <si>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</si>
  <si>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</si>
  <si>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</si>
  <si>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</si>
  <si>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</si>
  <si>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</si>
  <si>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</si>
  <si>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</si>
  <si>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</si>
  <si>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</si>
  <si>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</si>
  <si>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</si>
  <si>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</si>
  <si>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</si>
  <si>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</si>
  <si>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</si>
  <si>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</si>
  <si>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</si>
  <si>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</si>
  <si>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</si>
  <si>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</si>
  <si>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</si>
  <si>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</si>
  <si>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</si>
  <si>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</si>
  <si>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</si>
  <si>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</si>
  <si>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</si>
  <si>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</si>
  <si>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</si>
  <si>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</si>
  <si>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</si>
  <si>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</si>
  <si>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</si>
  <si>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</si>
  <si>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</si>
  <si>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</si>
  <si>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</si>
  <si>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</si>
  <si>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</si>
  <si>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</si>
  <si>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</si>
  <si>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</si>
  <si>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</si>
  <si>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</si>
  <si>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</si>
  <si>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</si>
  <si>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</si>
  <si>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</si>
  <si>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</si>
  <si>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</si>
  <si>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</si>
  <si>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</si>
  <si>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</si>
  <si>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</si>
  <si>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</si>
  <si>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</si>
  <si>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</si>
  <si>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</si>
  <si>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</si>
  <si>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</si>
  <si>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</si>
  <si>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</si>
  <si>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</si>
  <si>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</si>
  <si>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</si>
  <si>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</si>
  <si>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</si>
  <si>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</si>
  <si>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</si>
  <si>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</si>
  <si>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</si>
  <si>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</si>
  <si>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</si>
  <si>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</si>
  <si>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</si>
  <si>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</si>
  <si>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</si>
  <si>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</si>
  <si>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</si>
  <si>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</si>
  <si>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</si>
  <si>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</si>
  <si>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</si>
  <si>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</si>
  <si>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</si>
  <si>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</si>
  <si>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</si>
  <si>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</si>
  <si>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</si>
  <si>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</si>
  <si>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</si>
  <si>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</si>
  <si>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</si>
  <si>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</si>
  <si>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</si>
  <si>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</si>
  <si>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</si>
  <si>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</si>
  <si>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</si>
  <si>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</si>
  <si>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</si>
  <si>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</si>
  <si>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</si>
  <si>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</si>
  <si>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</si>
  <si>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</si>
  <si>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</si>
  <si>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</si>
  <si>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</si>
  <si>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</si>
  <si>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</si>
  <si>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</si>
  <si>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</si>
  <si>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</si>
  <si>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</si>
  <si>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</si>
  <si>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</si>
  <si>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</si>
  <si>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</si>
  <si>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</si>
  <si>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</si>
  <si>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</si>
  <si>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</si>
  <si>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</si>
  <si>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</si>
  <si>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</si>
  <si>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</si>
  <si>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</si>
  <si>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</si>
  <si>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</si>
  <si>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</si>
  <si>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</si>
  <si>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</si>
  <si>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</si>
  <si>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</si>
  <si>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</si>
  <si>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</si>
  <si>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</si>
  <si>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</si>
  <si>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</si>
  <si>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</si>
  <si>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</si>
  <si>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</si>
  <si>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</si>
  <si>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</si>
  <si>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</si>
  <si>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</si>
  <si>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</si>
  <si>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</si>
  <si>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</si>
  <si>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</si>
  <si>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</si>
  <si>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</si>
  <si>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</si>
  <si>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</si>
  <si>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</si>
  <si>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</si>
  <si>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</si>
  <si>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</si>
  <si>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</si>
  <si>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</si>
  <si>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</si>
  <si>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</si>
  <si>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</si>
  <si>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</si>
  <si>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</si>
  <si>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</si>
  <si>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</si>
  <si>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</si>
  <si>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</si>
  <si>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</si>
  <si>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</si>
  <si>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</si>
  <si>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</si>
  <si>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</si>
  <si>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</si>
  <si>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</si>
  <si>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</si>
  <si>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</si>
  <si>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</si>
  <si>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</si>
  <si>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</si>
  <si>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</si>
  <si>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</si>
  <si>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</si>
  <si>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</si>
  <si>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</si>
  <si>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</si>
  <si>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</si>
  <si>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</si>
  <si>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</si>
  <si>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</si>
  <si>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</si>
  <si>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</si>
  <si>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</si>
  <si>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</si>
  <si>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</si>
  <si>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</si>
  <si>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</si>
  <si>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</si>
  <si>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</si>
  <si>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</si>
  <si>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</si>
  <si>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</si>
  <si>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</si>
  <si>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</si>
  <si>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</si>
  <si>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</si>
  <si>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</si>
  <si>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</si>
  <si>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</si>
  <si>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</si>
  <si>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</si>
  <si>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</si>
  <si>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</si>
  <si>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</si>
  <si>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</si>
  <si>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</si>
  <si>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</si>
  <si>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</si>
  <si>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</si>
  <si>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</si>
  <si>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</si>
  <si>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</si>
  <si>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</si>
  <si>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2024年沧源佤族自治县县本级一般公共预算政府预算经济分类表（基本支出）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</si>
  <si>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</si>
  <si>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</si>
  <si>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</si>
  <si>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</si>
  <si>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</si>
  <si>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</si>
  <si>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</si>
  <si>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</si>
  <si>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</si>
  <si>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</si>
  <si>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</si>
  <si>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</si>
  <si>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</si>
  <si>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</si>
  <si>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</si>
  <si>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</si>
  <si>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</si>
  <si>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</si>
  <si>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</si>
  <si>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</si>
  <si>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</si>
  <si>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</si>
  <si>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</si>
  <si>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</si>
  <si>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</si>
  <si>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</si>
  <si>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</si>
  <si>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</si>
  <si>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</si>
  <si>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2024年沧源佤族自治县县本级一般公共预算支出表(县对下转移支付项目)</t>
  </si>
  <si>
    <t>项       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</si>
  <si>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</si>
  <si>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</si>
  <si>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</si>
  <si>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</si>
  <si>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</si>
  <si>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</si>
  <si>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</si>
  <si>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</si>
  <si>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</si>
  <si>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</si>
  <si>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</si>
  <si>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</si>
  <si>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</si>
  <si>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</si>
  <si>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</si>
  <si>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</si>
  <si>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</si>
  <si>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</si>
  <si>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</si>
  <si>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</si>
  <si>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注：2024年沧源佤族佤族自治县无县本级一般公共预算对下转移支付项目，故本表为空表。</t>
  </si>
  <si>
    <t>1-7  2024年沧源佤族自治县分地区税收返还和转移支付预算表</t>
  </si>
  <si>
    <t>州（市）</t>
  </si>
  <si>
    <t>税收返还</t>
  </si>
  <si>
    <t>转移支付</t>
  </si>
  <si>
    <t>一、提前下达数</t>
  </si>
  <si>
    <t>二、预算数</t>
  </si>
  <si>
    <t>注：2024年沧源佤族自治县无分地区税收返还和转移支付，故本表无数据。</t>
  </si>
  <si>
    <t>1-8  2024年沧源自治县县本级“三公”经费预算财政拨款情况统计表</t>
  </si>
  <si>
    <t>1-8沧源佤族自治县县本级“三公”经费预算财政拨款情况统计表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</si>
  <si>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</si>
  <si>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</si>
  <si>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</si>
  <si>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</si>
  <si>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</si>
  <si>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</si>
  <si>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</si>
  <si>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</si>
  <si>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沧源自治县严格贯彻落实中央八项规定精神、国务院“约法三章”和党政机关过“紧日子”的要求，从严控制一般性支出，强化“三公”经费预算管理，除因公出国（境）费与2023年预算数持平外，其他“三公”经费各项及总项均进行压缩，详细分项构成情况如下： 2024年沧源自治县“三公”经费财政拨款预算安排815万元，比2023年预算安排的840万元减少25万元，减幅3.0%。其中：1.公务用车购置及运行费471万元，比2023年预算安排的486万元减少15万元，减幅3.09%，其中：公务用车运行费471万元，比2023年预算安排的486万元减少15万元，减幅3.09%，公务用车购置费用0万元，与2023年预算数持平；2.公务接待费344万元，比2023年预算安排的354万元减少10万元，减幅2.82%；3.因公出国（境）费0万元，与2023年预算安排数持平。</t>
  </si>
  <si>
    <t>2-1 2024年沧源佤族自治县政府性基金预算收入情况表</t>
  </si>
  <si>
    <t>打印</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</si>
  <si>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</si>
  <si>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</si>
  <si>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</si>
  <si>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</si>
  <si>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</si>
  <si>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</si>
  <si>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</si>
  <si>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</si>
  <si>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</si>
  <si>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</si>
  <si>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</si>
  <si>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</si>
  <si>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</si>
  <si>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</si>
  <si>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</si>
  <si>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</si>
  <si>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</si>
  <si>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</si>
  <si>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</si>
  <si>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</si>
  <si>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</si>
  <si>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</si>
  <si>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</si>
  <si>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</si>
  <si>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</si>
  <si>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</si>
  <si>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</si>
  <si>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</si>
  <si>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</si>
  <si>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</si>
  <si>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</si>
  <si>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</si>
  <si>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</si>
  <si>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</si>
  <si>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</si>
  <si>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</si>
  <si>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</si>
  <si>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</si>
  <si>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</si>
  <si>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</si>
  <si>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</si>
  <si>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</si>
  <si>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</si>
  <si>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</si>
  <si>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</si>
  <si>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</si>
  <si>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</si>
  <si>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</si>
  <si>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</si>
  <si>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 xml:space="preserve">  政府性基金转移收入</t>
  </si>
  <si>
    <t xml:space="preserve">     政府性基金补助收入</t>
  </si>
  <si>
    <t xml:space="preserve">     抗疫特别国债转移支付收入</t>
  </si>
  <si>
    <t xml:space="preserve">    文化旅游体育与传媒</t>
  </si>
  <si>
    <t xml:space="preserve">    社会保障和就业</t>
  </si>
  <si>
    <t xml:space="preserve">    城乡社区</t>
  </si>
  <si>
    <t xml:space="preserve">    农林水</t>
  </si>
  <si>
    <t xml:space="preserve">    其他收入</t>
  </si>
  <si>
    <t>地方政府专项债务转贷收入</t>
  </si>
  <si>
    <t>2-2 2024年沧源佤族自治县政府性基金预算支出情况表</t>
  </si>
  <si>
    <t>类-款-项</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</si>
  <si>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</si>
  <si>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</si>
  <si>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</si>
  <si>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</si>
  <si>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</si>
  <si>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</si>
  <si>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</si>
  <si>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</si>
  <si>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</si>
  <si>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</si>
  <si>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</si>
  <si>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</si>
  <si>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</si>
  <si>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</si>
  <si>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</si>
  <si>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</si>
  <si>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</si>
  <si>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</si>
  <si>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</si>
  <si>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</si>
  <si>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</si>
  <si>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</si>
  <si>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</si>
  <si>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</si>
  <si>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</si>
  <si>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</si>
  <si>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</si>
  <si>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</si>
  <si>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</si>
  <si>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</si>
  <si>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</si>
  <si>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</si>
  <si>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</si>
  <si>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</si>
  <si>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</si>
  <si>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</si>
  <si>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</si>
  <si>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</si>
  <si>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</si>
  <si>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</si>
  <si>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</si>
  <si>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</si>
  <si>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</si>
  <si>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</si>
  <si>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</si>
  <si>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</si>
  <si>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</si>
  <si>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</si>
  <si>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</si>
  <si>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</si>
  <si>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</si>
  <si>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</si>
  <si>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</si>
  <si>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</si>
  <si>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</si>
  <si>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</si>
  <si>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</si>
  <si>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</si>
  <si>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</si>
  <si>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</si>
  <si>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</si>
  <si>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</si>
  <si>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</si>
  <si>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</si>
  <si>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</si>
  <si>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</si>
  <si>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</si>
  <si>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</si>
  <si>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</si>
  <si>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</si>
  <si>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</si>
  <si>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</si>
  <si>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</si>
  <si>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</si>
  <si>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</si>
  <si>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</si>
  <si>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</si>
  <si>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</si>
  <si>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</si>
  <si>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</si>
  <si>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</si>
  <si>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</si>
  <si>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</si>
  <si>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</si>
  <si>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</si>
  <si>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</si>
  <si>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</si>
  <si>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</si>
  <si>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农业生产发展支出</t>
  </si>
  <si>
    <t>2120816</t>
  </si>
  <si>
    <t>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</si>
  <si>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</si>
  <si>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</si>
  <si>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</si>
  <si>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</si>
  <si>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</si>
  <si>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</si>
  <si>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</si>
  <si>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</si>
  <si>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</si>
  <si>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</si>
  <si>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</si>
  <si>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</si>
  <si>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</si>
  <si>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</si>
  <si>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</si>
  <si>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</si>
  <si>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</si>
  <si>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</si>
  <si>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</si>
  <si>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</si>
  <si>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</si>
  <si>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</si>
  <si>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</si>
  <si>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</si>
  <si>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</si>
  <si>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</si>
  <si>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</si>
  <si>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</si>
  <si>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</si>
  <si>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</si>
  <si>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</si>
  <si>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</si>
  <si>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</si>
  <si>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</si>
  <si>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</si>
  <si>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</si>
  <si>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</si>
  <si>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</si>
  <si>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</si>
  <si>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</si>
  <si>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</si>
  <si>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</si>
  <si>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</si>
  <si>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</si>
  <si>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</si>
  <si>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</si>
  <si>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</si>
  <si>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</si>
  <si>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</si>
  <si>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</si>
  <si>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</si>
  <si>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</si>
  <si>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</si>
  <si>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</si>
  <si>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</si>
  <si>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</si>
  <si>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</si>
  <si>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</si>
  <si>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</si>
  <si>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</si>
  <si>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</si>
  <si>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</si>
  <si>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</si>
  <si>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</si>
  <si>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</si>
  <si>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</si>
  <si>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</si>
  <si>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</si>
  <si>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</si>
  <si>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</si>
  <si>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</si>
  <si>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</si>
  <si>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</si>
  <si>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</si>
  <si>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</si>
  <si>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</si>
  <si>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</si>
  <si>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</si>
  <si>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</si>
  <si>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</si>
  <si>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</si>
  <si>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</si>
  <si>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</si>
  <si>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</si>
  <si>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</si>
  <si>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</si>
  <si>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</si>
  <si>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</si>
  <si>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</si>
  <si>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</si>
  <si>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</si>
  <si>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</si>
  <si>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</si>
  <si>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</si>
  <si>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</si>
  <si>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</si>
  <si>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</si>
  <si>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</si>
  <si>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</si>
  <si>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</si>
  <si>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</si>
  <si>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基础设施建设和经济发展▲</t>
  </si>
  <si>
    <t>其他大中型水库移民后期扶持基金支出▲</t>
  </si>
  <si>
    <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</si>
  <si>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</si>
  <si>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</si>
  <si>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</si>
  <si>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</si>
  <si>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</si>
  <si>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</si>
  <si>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</si>
  <si>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</si>
  <si>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</si>
  <si>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</si>
  <si>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</si>
  <si>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</si>
  <si>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</si>
  <si>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</si>
  <si>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</si>
  <si>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</si>
  <si>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</si>
  <si>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</si>
  <si>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</si>
  <si>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</si>
  <si>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</si>
  <si>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</si>
  <si>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</si>
  <si>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</si>
  <si>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</si>
  <si>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</si>
  <si>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</si>
  <si>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</si>
  <si>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</si>
  <si>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</si>
  <si>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</si>
  <si>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</si>
  <si>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</si>
  <si>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</si>
  <si>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</si>
  <si>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</si>
  <si>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</si>
  <si>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</si>
  <si>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</si>
  <si>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</si>
  <si>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</si>
  <si>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</si>
  <si>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</si>
  <si>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</si>
  <si>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</si>
  <si>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</si>
  <si>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</si>
  <si>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</si>
  <si>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</si>
  <si>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</si>
  <si>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</si>
  <si>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</si>
  <si>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</si>
  <si>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</si>
  <si>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</si>
  <si>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</si>
  <si>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</si>
  <si>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</si>
  <si>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</si>
  <si>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</si>
  <si>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</si>
  <si>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</si>
  <si>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</si>
  <si>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</si>
  <si>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</si>
  <si>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</si>
  <si>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</si>
  <si>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</si>
  <si>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</si>
  <si>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</si>
  <si>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</si>
  <si>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</si>
  <si>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</si>
  <si>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</si>
  <si>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</si>
  <si>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</si>
  <si>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</si>
  <si>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</si>
  <si>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</si>
  <si>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</si>
  <si>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</si>
  <si>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</si>
  <si>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</si>
  <si>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</si>
  <si>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</si>
  <si>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</si>
  <si>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</si>
  <si>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</si>
  <si>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</si>
  <si>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</si>
  <si>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</si>
  <si>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</si>
  <si>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</si>
  <si>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</si>
  <si>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</si>
  <si>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</si>
  <si>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</si>
  <si>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</si>
  <si>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</si>
  <si>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</si>
  <si>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</si>
  <si>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</si>
  <si>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</si>
  <si>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</si>
  <si>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</si>
  <si>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</si>
  <si>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</si>
  <si>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</si>
  <si>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</si>
  <si>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</si>
  <si>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</si>
  <si>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</si>
  <si>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</si>
  <si>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</si>
  <si>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</si>
  <si>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</si>
  <si>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</si>
  <si>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</si>
  <si>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</si>
  <si>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</si>
  <si>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</si>
  <si>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</si>
  <si>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</si>
  <si>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</si>
  <si>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</si>
  <si>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</si>
  <si>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</si>
  <si>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</si>
  <si>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</si>
  <si>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</si>
  <si>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</si>
  <si>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</si>
  <si>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</si>
  <si>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</si>
  <si>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</si>
  <si>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</si>
  <si>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</si>
  <si>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</si>
  <si>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</si>
  <si>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</si>
  <si>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</si>
  <si>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</si>
  <si>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</si>
  <si>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</si>
  <si>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</si>
  <si>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</si>
  <si>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</si>
  <si>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</si>
  <si>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</si>
  <si>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</si>
  <si>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</si>
  <si>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</si>
  <si>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</si>
  <si>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</si>
  <si>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</si>
  <si>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</si>
  <si>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</si>
  <si>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</si>
  <si>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</si>
  <si>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</si>
  <si>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</si>
  <si>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</si>
  <si>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</si>
  <si>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</si>
  <si>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</si>
  <si>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</si>
  <si>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</si>
  <si>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</si>
  <si>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</si>
  <si>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</si>
  <si>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</si>
  <si>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</si>
  <si>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</si>
  <si>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</si>
  <si>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</si>
  <si>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</si>
  <si>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</si>
  <si>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</si>
  <si>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</si>
  <si>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</si>
  <si>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</si>
  <si>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</si>
  <si>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</si>
  <si>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</si>
  <si>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</si>
  <si>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</si>
  <si>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</si>
  <si>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</si>
  <si>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</si>
  <si>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</si>
  <si>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</si>
  <si>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</si>
  <si>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</si>
  <si>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</si>
  <si>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</si>
  <si>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</si>
  <si>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</si>
  <si>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</si>
  <si>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</si>
  <si>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</si>
  <si>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</si>
  <si>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</si>
  <si>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</si>
  <si>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</si>
  <si>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</si>
  <si>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</si>
  <si>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</si>
  <si>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</si>
  <si>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</si>
  <si>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</si>
  <si>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</si>
  <si>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</si>
  <si>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</si>
  <si>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</si>
  <si>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</si>
  <si>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</si>
  <si>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</si>
  <si>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</si>
  <si>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</si>
  <si>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</si>
  <si>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</si>
  <si>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</si>
  <si>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</si>
  <si>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</si>
  <si>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</si>
  <si>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</si>
  <si>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</si>
  <si>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</si>
  <si>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</si>
  <si>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</si>
  <si>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</si>
  <si>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</si>
  <si>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</si>
  <si>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</si>
  <si>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</si>
  <si>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</si>
  <si>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</si>
  <si>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</si>
  <si>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</si>
  <si>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</si>
  <si>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</si>
  <si>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</si>
  <si>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</si>
  <si>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</si>
  <si>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</si>
  <si>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</si>
  <si>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</si>
  <si>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</si>
  <si>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</si>
  <si>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</si>
  <si>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</si>
  <si>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</si>
  <si>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</si>
  <si>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</si>
  <si>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</si>
  <si>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</si>
  <si>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</si>
  <si>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</si>
  <si>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</si>
  <si>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</si>
  <si>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</si>
  <si>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</si>
  <si>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</si>
  <si>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</si>
  <si>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</si>
  <si>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</si>
  <si>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</si>
  <si>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</si>
  <si>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</si>
  <si>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</si>
  <si>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</si>
  <si>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</si>
  <si>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</si>
  <si>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</si>
  <si>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</si>
  <si>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2300603</t>
  </si>
  <si>
    <t>23008</t>
  </si>
  <si>
    <t xml:space="preserve">   调出资金</t>
  </si>
  <si>
    <t>23009</t>
  </si>
  <si>
    <t xml:space="preserve">   年终结余</t>
  </si>
  <si>
    <t>231</t>
  </si>
  <si>
    <t>地方政府专项债务还本支出</t>
  </si>
  <si>
    <t>2-3 2024年沧源佤族自治县县本级政府性基金预算收入情况表</t>
  </si>
  <si>
    <t>县本级政府性基金预算收入</t>
  </si>
  <si>
    <t>地方政府专项债务收入</t>
  </si>
  <si>
    <t>否</t>
  </si>
  <si>
    <t xml:space="preserve">     文化旅游体育与传媒</t>
  </si>
  <si>
    <t xml:space="preserve">     社会保障和就业</t>
  </si>
  <si>
    <t xml:space="preserve">     城乡社区</t>
  </si>
  <si>
    <t xml:space="preserve">     农林水</t>
  </si>
  <si>
    <t xml:space="preserve">     其他收入</t>
  </si>
  <si>
    <t>2-4 2024年沧源佤族自治县县本级政府性基金预算支出情况表</t>
  </si>
  <si>
    <t>类</t>
  </si>
  <si>
    <t xml:space="preserve">      其他国有土地使用权出让收入安排的支出</t>
  </si>
  <si>
    <t>县本级政府性基金支出</t>
  </si>
  <si>
    <t>上解支出</t>
  </si>
  <si>
    <t>政府性基金上解支出</t>
  </si>
  <si>
    <t>203308</t>
  </si>
  <si>
    <t>23011</t>
  </si>
  <si>
    <t xml:space="preserve">   地方政府专项债务转贷支出</t>
  </si>
  <si>
    <t>上年结转对应安排支出</t>
  </si>
  <si>
    <t>2-5  2024年沧源佤族自治县县本级政府性基金支出表(县对下转移支付)</t>
  </si>
  <si>
    <t>本年支出小计</t>
  </si>
  <si>
    <t>注：2024年沧源自治县无县本级政府性基金对下转移支付项目，故本表为空表。</t>
  </si>
  <si>
    <t>3-1  2024年沧源佤族自治县国有资本经营收入预算情况表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</si>
  <si>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</si>
  <si>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</si>
  <si>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</si>
  <si>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</si>
  <si>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</si>
  <si>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</si>
  <si>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</si>
  <si>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</si>
  <si>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</si>
  <si>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</si>
  <si>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</si>
  <si>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</si>
  <si>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</si>
  <si>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</si>
  <si>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</si>
  <si>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</si>
  <si>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</si>
  <si>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</si>
  <si>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</si>
  <si>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</si>
  <si>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</si>
  <si>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</si>
  <si>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</si>
  <si>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</si>
  <si>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</si>
  <si>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</si>
  <si>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</si>
  <si>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</si>
  <si>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</si>
  <si>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</si>
  <si>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</si>
  <si>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</si>
  <si>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</si>
  <si>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</si>
  <si>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</si>
  <si>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</si>
  <si>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</si>
  <si>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</si>
  <si>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2024年沧源佤族自治县国有资本经营支出预算情况表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</si>
  <si>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</si>
  <si>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</si>
  <si>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</si>
  <si>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</si>
  <si>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</si>
  <si>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</si>
  <si>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</si>
  <si>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</si>
  <si>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</si>
  <si>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</si>
  <si>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</si>
  <si>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</si>
  <si>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</si>
  <si>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</si>
  <si>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</si>
  <si>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</si>
  <si>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</si>
  <si>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</si>
  <si>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</si>
  <si>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</si>
  <si>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</si>
  <si>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 xml:space="preserve">  调出资金</t>
  </si>
  <si>
    <t>结转下年</t>
  </si>
  <si>
    <t>3-3  2024年沧源佤族自治县县本级国有资本经营收入预算情况表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</si>
  <si>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</si>
  <si>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</si>
  <si>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</si>
  <si>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</si>
  <si>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</si>
  <si>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</si>
  <si>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</si>
  <si>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</si>
  <si>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</si>
  <si>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</si>
  <si>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2024年沧源佤族自治县县本级国有资本经营支出预算情况表</t>
  </si>
  <si>
    <t>项   目</t>
  </si>
  <si>
    <t xml:space="preserve">    "三供一业"移交补助支出</t>
  </si>
  <si>
    <t xml:space="preserve">   其他金融国有资本经营预算支出</t>
  </si>
  <si>
    <t>县本级国有资本经营支出</t>
  </si>
  <si>
    <t>调出资金</t>
  </si>
  <si>
    <t>3-5  2024年佤族沧源自治县县本级国有资本经营预算转移支付表（分地区）</t>
  </si>
  <si>
    <t>地  区</t>
  </si>
  <si>
    <t>预算数</t>
  </si>
  <si>
    <t>班老乡</t>
  </si>
  <si>
    <t>勐来乡</t>
  </si>
  <si>
    <t>单甲乡</t>
  </si>
  <si>
    <t>勐董镇</t>
  </si>
  <si>
    <t>班洪乡</t>
  </si>
  <si>
    <t>糯良乡</t>
  </si>
  <si>
    <t>岩帅镇</t>
  </si>
  <si>
    <t>勐角乡</t>
  </si>
  <si>
    <t>芒卡镇</t>
  </si>
  <si>
    <t>勐省镇</t>
  </si>
  <si>
    <t>勐省农场管委会</t>
  </si>
  <si>
    <t>合  计</t>
  </si>
  <si>
    <t>注：2024年沧源自治县无县本级国有资本经营预算转移支付，故本表为空表。</t>
  </si>
  <si>
    <t>3-6  2024年沧源自治县县本级国有资本经营预算转移支付表（分项目）</t>
  </si>
  <si>
    <t>项目名称</t>
  </si>
  <si>
    <t>4-1  2024年沧源佤族自治县社会保险基金收入预算情况表</t>
  </si>
  <si>
    <t>项     目</t>
  </si>
  <si>
    <t>一、企业职工基本养老保险基金收入</t>
  </si>
  <si>
    <t xml:space="preserve">    其中：保险费收入</t>
  </si>
  <si>
    <t xml:space="preserve">          利息收入</t>
  </si>
  <si>
    <t xml:space="preserve">          财政补贴收入</t>
  </si>
  <si>
    <t xml:space="preserve">          转移收入</t>
  </si>
  <si>
    <t xml:space="preserve">         上级补助收入</t>
  </si>
  <si>
    <t xml:space="preserve">         其他收入</t>
  </si>
  <si>
    <t>二、机关事业单位基本养老保险基金收入</t>
  </si>
  <si>
    <t>三、失业保险基金收入</t>
  </si>
  <si>
    <t>四、城镇职工基本医疗保险基金收入</t>
  </si>
  <si>
    <t>五、工伤保险基金收入</t>
  </si>
  <si>
    <t>六、城乡居民基本养老保险基金收入</t>
  </si>
  <si>
    <t xml:space="preserve">            转移收入</t>
  </si>
  <si>
    <t xml:space="preserve">            委托投资收益</t>
  </si>
  <si>
    <t xml:space="preserve">          上级补助收入</t>
  </si>
  <si>
    <t>七、居民基本医疗保险基金收入</t>
  </si>
  <si>
    <t xml:space="preserve">          其他收入</t>
  </si>
  <si>
    <t>收入小计</t>
  </si>
  <si>
    <t xml:space="preserve">  其中：保险费收入</t>
  </si>
  <si>
    <t xml:space="preserve">        利息收入</t>
  </si>
  <si>
    <t xml:space="preserve">        财政补贴收入</t>
  </si>
  <si>
    <t xml:space="preserve">        上级补助收入</t>
  </si>
  <si>
    <t xml:space="preserve">  上年结余</t>
  </si>
  <si>
    <t>下级上解收入</t>
  </si>
  <si>
    <t>收入合计</t>
  </si>
  <si>
    <t>4-2  2024年沧源佤族自治县社会保险基金支出预算情况表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</si>
  <si>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</si>
  <si>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</si>
  <si>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</si>
  <si>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 xml:space="preserve">      转移支出</t>
  </si>
  <si>
    <t xml:space="preserve">      其他支出</t>
  </si>
  <si>
    <t xml:space="preserve">      上解上级支出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</si>
  <si>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</si>
  <si>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</si>
  <si>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</si>
  <si>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</si>
  <si>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</si>
  <si>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</si>
  <si>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</si>
  <si>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</si>
  <si>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</si>
  <si>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</si>
  <si>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年末滚存结余</t>
  </si>
  <si>
    <t>支出合计</t>
  </si>
  <si>
    <t>4-3  2024年沧源自治县县本级社会保险基金收入预算情况表</t>
  </si>
  <si>
    <t xml:space="preserve">          委托投资收益</t>
  </si>
  <si>
    <t xml:space="preserve">       上级补助收入</t>
  </si>
  <si>
    <t>4-4  2024年沧源佤族自治县县本级社会保险基金支出预算情况表</t>
  </si>
  <si>
    <t>5-1  沧源佤族自治县2023年地方政府债务限额及余额预算情况表</t>
  </si>
  <si>
    <t>单位：亿元</t>
  </si>
  <si>
    <t>地   区</t>
  </si>
  <si>
    <t>2023年债务限额预计执行数</t>
  </si>
  <si>
    <t>2023年债务余额预计执行数</t>
  </si>
  <si>
    <t>一般债务</t>
  </si>
  <si>
    <t>专项债务</t>
  </si>
  <si>
    <t>公  式</t>
  </si>
  <si>
    <t>A=B+C</t>
  </si>
  <si>
    <t>B</t>
  </si>
  <si>
    <t>C</t>
  </si>
  <si>
    <t>D=E+F</t>
  </si>
  <si>
    <t>E</t>
  </si>
  <si>
    <t>F</t>
  </si>
  <si>
    <t>沧源自治县</t>
  </si>
  <si>
    <t>注：1.本表反映上一年度本地区、本级及分地区地方政府债务限额及余额预计执行数。</t>
  </si>
  <si>
    <t xml:space="preserve">    2.本表由县级以上地方各级财政部门在本级人民代表大会批准预算后二十日内公开。</t>
  </si>
  <si>
    <t>5-2 沧源佤族自治县2023年地方政府一般债务余额情况表</t>
  </si>
  <si>
    <t>项    目</t>
  </si>
  <si>
    <t>执行数</t>
  </si>
  <si>
    <t>一、2022年末地方政府一般债务余额实际数</t>
  </si>
  <si>
    <t>二、2023年末地方政府一般债务余额限额预计执行数</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</si>
  <si>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</si>
  <si>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</si>
  <si>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</si>
  <si>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</si>
  <si>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</si>
  <si>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</si>
  <si>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</si>
  <si>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</si>
  <si>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沧源佤族自治县本级2023年地方政府一般债务余额情况表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</si>
  <si>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</si>
  <si>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</si>
  <si>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</si>
  <si>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沧源佤族自治县2023年地方政府专项债务余额情况表</t>
  </si>
  <si>
    <t>一、2022年末地方政府专项债务余额实际数</t>
  </si>
  <si>
    <t>二、2023年末地方政府专项债务余额限额预计执行数</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</si>
  <si>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</si>
  <si>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</si>
  <si>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</si>
  <si>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</si>
  <si>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</si>
  <si>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</si>
  <si>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沧源佤族自治县本级2023年地方政府专项债务余额情况表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</si>
  <si>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</si>
  <si>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沧源佤族自治县地方政府债券发行及还本付息情况表</t>
  </si>
  <si>
    <t>公式</t>
  </si>
  <si>
    <t>本地区</t>
  </si>
  <si>
    <t>本级</t>
  </si>
  <si>
    <t>一、2023年发行预计执行数</t>
  </si>
  <si>
    <t>A=B+D</t>
  </si>
  <si>
    <t>（一）一般债券</t>
  </si>
  <si>
    <t xml:space="preserve">   其中：再融资债券</t>
  </si>
  <si>
    <t>（二）专项债券</t>
  </si>
  <si>
    <t>D</t>
  </si>
  <si>
    <t xml:space="preserve">         新增专项债券</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</si>
  <si>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</si>
  <si>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</si>
  <si>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</si>
  <si>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</si>
  <si>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</si>
  <si>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</si>
  <si>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</si>
  <si>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</si>
  <si>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</si>
  <si>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</si>
  <si>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</si>
  <si>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</si>
  <si>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</si>
  <si>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</si>
  <si>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</si>
  <si>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</si>
  <si>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</si>
  <si>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</si>
  <si>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</si>
  <si>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</si>
  <si>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</si>
  <si>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</si>
  <si>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沧源佤族自治县2024年地方政府债务限额提前下达情况表</t>
  </si>
  <si>
    <t>下级</t>
  </si>
  <si>
    <t>一、2023年地方政府债务限额预计执行数</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</si>
  <si>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</si>
  <si>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</si>
  <si>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</si>
  <si>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</si>
  <si>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沧源佤族自治县2024年年初新增地方政府债券资金安排表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</si>
  <si>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</si>
  <si>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</si>
  <si>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</si>
  <si>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</si>
  <si>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</si>
  <si>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</si>
  <si>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注： 沧源自治县2024年无新增地方政府债券资金，故此表为空。</t>
  </si>
  <si>
    <t>6-1   2024年县级重大政策和重点项目绩效目标表</t>
  </si>
  <si>
    <t>单位名称、项目名称</t>
  </si>
  <si>
    <t>金额（万元）</t>
  </si>
  <si>
    <t>项目年度绩效目标</t>
  </si>
  <si>
    <t>一级指标</t>
  </si>
  <si>
    <t>二级指标</t>
  </si>
  <si>
    <t>三级指标</t>
  </si>
  <si>
    <t>指标性质</t>
  </si>
  <si>
    <t>指标值</t>
  </si>
  <si>
    <t>度量单位</t>
  </si>
  <si>
    <t>指标属性</t>
  </si>
  <si>
    <t>指标内容</t>
  </si>
  <si>
    <t>沧源佤族自治县自治县交通运输局</t>
  </si>
  <si>
    <t>2024年农村公路养护县级专项资金</t>
  </si>
  <si>
    <t>完成县道养护里程339.155公里，乡道养护里程1078.447公里，村道养护里程529.813公里，农村公路大桥特大桥养护2座。力争把农村公路好路率达到90%以上，继续提升农村公路安全防护能力，达到95%以上。</t>
  </si>
  <si>
    <t xml:space="preserve">        产出指标</t>
  </si>
  <si>
    <t>数量指标</t>
  </si>
  <si>
    <t>县道养护里程</t>
  </si>
  <si>
    <t>&gt;=</t>
  </si>
  <si>
    <t>339.155</t>
  </si>
  <si>
    <t>公里</t>
  </si>
  <si>
    <t>定量指标</t>
  </si>
  <si>
    <t>乡道养护里程</t>
  </si>
  <si>
    <t>1078.447</t>
  </si>
  <si>
    <t>村道养护里程</t>
  </si>
  <si>
    <t>529.813</t>
  </si>
  <si>
    <t>农村公路大桥特大桥养护</t>
  </si>
  <si>
    <t>2</t>
  </si>
  <si>
    <t>座</t>
  </si>
  <si>
    <t>质量指标</t>
  </si>
  <si>
    <t>公路养护达标率</t>
  </si>
  <si>
    <t>90%</t>
  </si>
  <si>
    <t>%</t>
  </si>
  <si>
    <t>时效指标</t>
  </si>
  <si>
    <t>项目（工程）完成及时率</t>
  </si>
  <si>
    <t>95</t>
  </si>
  <si>
    <t xml:space="preserve">        效益指标</t>
  </si>
  <si>
    <t>社会效益指标</t>
  </si>
  <si>
    <t>提升群众安全出行率</t>
  </si>
  <si>
    <t>90</t>
  </si>
  <si>
    <t>生态效益指标</t>
  </si>
  <si>
    <t>公路沿线绿化率</t>
  </si>
  <si>
    <t>可持续影响指标</t>
  </si>
  <si>
    <t>道路使用年限</t>
  </si>
  <si>
    <t>10</t>
  </si>
  <si>
    <t>年</t>
  </si>
  <si>
    <t xml:space="preserve">        满意度指标</t>
  </si>
  <si>
    <t>服务对象满意度指标</t>
  </si>
  <si>
    <t>受益人口满意度</t>
  </si>
  <si>
    <t>98</t>
  </si>
  <si>
    <t>受益贫困人口满意度</t>
  </si>
  <si>
    <t>沧源佤族自治县农业农村局</t>
  </si>
  <si>
    <t>2024年农业保险专项资金</t>
  </si>
  <si>
    <t>2024年我县农业保险计划投保（水稻23000亩、玉米150000亩、甘蔗120000亩、橡胶80000亩、柑橘8500亩、能繁母猪保险10000头），提高农户参保意识，协调完善灾害保险理赔机制，切实保障种植、养殖户的合法权益，降低发展的风险，激发种、养殖户的积极性，形成减灾抗灾合力。</t>
  </si>
  <si>
    <t>水稻保险投保面积</t>
  </si>
  <si>
    <t>=</t>
  </si>
  <si>
    <t>23000</t>
  </si>
  <si>
    <t>亩</t>
  </si>
  <si>
    <t>水稻保险投保情况</t>
  </si>
  <si>
    <t>玉米保险投保面积</t>
  </si>
  <si>
    <t>150000</t>
  </si>
  <si>
    <t>玉米保险投保情况</t>
  </si>
  <si>
    <t>甘蔗保险投保面积</t>
  </si>
  <si>
    <t>120000</t>
  </si>
  <si>
    <t>甘蔗保险投保情况</t>
  </si>
  <si>
    <t>橡胶保险投保面积</t>
  </si>
  <si>
    <t>80000</t>
  </si>
  <si>
    <t>橡胶保险投保情况</t>
  </si>
  <si>
    <t>柑橘保险投保面积</t>
  </si>
  <si>
    <t>8500</t>
  </si>
  <si>
    <t>头</t>
  </si>
  <si>
    <t>柑橘保险投保情况</t>
  </si>
  <si>
    <t>能繁母猪保险投保数量</t>
  </si>
  <si>
    <t>10000</t>
  </si>
  <si>
    <t>能繁母猪保险投保情况</t>
  </si>
  <si>
    <t>受灾损失赔付率</t>
  </si>
  <si>
    <t>100</t>
  </si>
  <si>
    <t>对投保受灾农户进行损失赔付情况</t>
  </si>
  <si>
    <t>规定时点理赔结案率</t>
  </si>
  <si>
    <t>在规定时点内完成理赔结案情况</t>
  </si>
  <si>
    <t>成本指标</t>
  </si>
  <si>
    <t>经济成本指标</t>
  </si>
  <si>
    <t>141.47</t>
  </si>
  <si>
    <t>万元</t>
  </si>
  <si>
    <t>支出严格执行相关制度，项目成本控制情况</t>
  </si>
  <si>
    <t>效益指标</t>
  </si>
  <si>
    <t>经济效益指标</t>
  </si>
  <si>
    <t>种植、养殖户损失</t>
  </si>
  <si>
    <t>&lt;=</t>
  </si>
  <si>
    <t>有效减少</t>
  </si>
  <si>
    <t>定性指标</t>
  </si>
  <si>
    <t>弥补种植、养殖户损失情况弥补种植、养殖户损失情况</t>
  </si>
  <si>
    <t>分散风险，降低损失</t>
  </si>
  <si>
    <t>有效降低</t>
  </si>
  <si>
    <t>为农户及农产品业分散风险，降低损失情况</t>
  </si>
  <si>
    <t>稳定农业产业发展</t>
  </si>
  <si>
    <t>有效稳定</t>
  </si>
  <si>
    <t>激发种、养殖户的积极性，形成减灾抗灾合力，从而保障我县农业生产可持续发展，确保农业生产安全情况</t>
  </si>
  <si>
    <t>参保农户满意度</t>
  </si>
  <si>
    <t>参保农户满意度情况</t>
  </si>
  <si>
    <t>沧源佤族自治县民政局</t>
  </si>
  <si>
    <t>农村、城市最低生活保障补助资金</t>
  </si>
  <si>
    <t>云南省社会救助管理办法。实施好社会救助政策，将符合农村居民最低生活保障条件的农村居民困难家庭纳入农村居民最低生活保障范围，切实保障好农村困难居民群众的基本生活，发挥保民生、保稳定、促和谐的兜底保障功能作用，促进沧源经济社会的和谐稳定发展。
1开展2024年年初预算6,424,525.00元</t>
  </si>
  <si>
    <t>产出指标</t>
  </si>
  <si>
    <t>农村低保保障人数</t>
  </si>
  <si>
    <t>19656</t>
  </si>
  <si>
    <t>人</t>
  </si>
  <si>
    <t>反映应保尽保、应救尽救对象的人数（人次）情况。</t>
  </si>
  <si>
    <t>获补助对象数人数</t>
  </si>
  <si>
    <t>完成788人享受城市低保人资金保障救助</t>
  </si>
  <si>
    <t>救助资金社会发放率</t>
  </si>
  <si>
    <t>通过“社银一体化系统”及时发放救助资金</t>
  </si>
  <si>
    <t>准确率</t>
  </si>
  <si>
    <t>按月发放资金</t>
  </si>
  <si>
    <t>反映发放单位及时发放救助资金的情况。
救助发放及时率=时限内发放救助资金额/应发放救助资金额*100%</t>
  </si>
  <si>
    <t>政策知晓率</t>
  </si>
  <si>
    <t>&gt;=95</t>
  </si>
  <si>
    <t>积极宣传政策和提高居民多政策的知晓率</t>
  </si>
  <si>
    <t>低保对象增加收入</t>
  </si>
  <si>
    <t>反映救助政策的宣传效果情况。
政策知晓率=调查中救助政策知晓人数/调查总人数*100%</t>
  </si>
  <si>
    <t>满意度指标</t>
  </si>
  <si>
    <t>救助对象满意度</t>
  </si>
  <si>
    <t>反映获救助对象的满意程度。
救助对象满意度=调查中满意和较满意的获救助人员数/调查总人数*100%</t>
  </si>
  <si>
    <t>残疾人两项补贴补助资金</t>
  </si>
  <si>
    <t>做好一年一审核精准施救，着力保障老年人合法权益，积极营造尊老、敬老、爱老、助老的良好社会氛围，努力推进我县民政养老工作的健康发展。</t>
  </si>
  <si>
    <t>完成全县2085人高龄补贴发放</t>
  </si>
  <si>
    <t>补助社会化发放率</t>
  </si>
  <si>
    <t>通过“社银一体化系统”及时发放高龄补贴资金</t>
  </si>
  <si>
    <t>救助发放及时率</t>
  </si>
  <si>
    <t>享受政策对象人员的满意度到95%以上</t>
  </si>
  <si>
    <t>财政代编专款</t>
  </si>
  <si>
    <t>城乡居民基本养老保险</t>
  </si>
  <si>
    <t>在全县推广城乡居民基本养老保险政策，提高我县参保续保质量，准确把握城乡居民基本养老保险制度的实施，更好保障城乡居民的老年基本生活。提高我县参保续保质量、完成保险征缴工作，确保养老保险待遇发放2024年度计划完成参保数107041人，其中：领取养老金待遇共20239人（65周岁以下7095人，65周岁及以上13144人），缴费人员86802人；县级投入资金281.08万元。</t>
  </si>
  <si>
    <t>获补助对象数</t>
  </si>
  <si>
    <t>13835</t>
  </si>
  <si>
    <t>人/人次、家</t>
  </si>
  <si>
    <t>1、完成符合领取城乡居民基本养老保险待遇13144人的待遇发放；2、完成符合享受缴费补贴的缴费人员86802人的补贴发放</t>
  </si>
  <si>
    <t>反映补助资金社会化发放的比例情况。
补助社会化发放率=采用社会化发放的补助资金数/发放补助资金总额*100%</t>
  </si>
  <si>
    <t>发放及时率</t>
  </si>
  <si>
    <t>对领取城乡居民基本老杨保险待遇人员每月25日前完成发放</t>
  </si>
  <si>
    <t>政策和知晓</t>
  </si>
  <si>
    <t>&gt;=98</t>
  </si>
  <si>
    <t>获补助对象数满意度</t>
  </si>
  <si>
    <t>获补助对象数满意度到98%以上</t>
  </si>
  <si>
    <t>6-2  重点工作情况解释说明汇总表</t>
  </si>
  <si>
    <t>重点工作</t>
  </si>
  <si>
    <t>2024年工作重点及工作情况</t>
  </si>
  <si>
    <t>2024年，沧源县预计2024年上级转移支付补助收入196651万元，其中：一般公共预算收入194731万元，政府性基金收入1916万元， 国有资本经营预算补助收入4万元，具体如下：
        一、一般公共预算补助收入情况：
        1.返还性补助收入2939万元；
        2.一般性转移支付补助收入162066万元；
        3.专项转移支付补助收入29726万元；
        二、政府性基金预算补助收入1916万元；   
        三、国有资本经营预算补助收入4万元；
        四、对下转移支付情况
    沧源县下设7个乡3镇，实行乡财县管后，县区一级已为财政管理末级，乡（镇）资金在支付中作为县区本级资金支付，无对下转移支付资金。</t>
  </si>
  <si>
    <t>三保</t>
  </si>
  <si>
    <t>三保支付保障措施：一是全力培植财源，不断优化支出结构。认真研究财政促进经济增长的政策措施，关注烟草、糖业等重点税源企业的生产经营情况，持续培植财源、扩大财源总量，不断优化支出结构。二是积极争取上级补助。做好项目的争取和储备，积极与发改等部门及上级对接沟通，全力以赴争取项目和资金，尤其是一般性转移支付、可用于“三保”的共同事权转移支付和专项转移支付，着力保障“三保”支出。三是盘活存量资金及闲置国有资源资产。对全县各单位结转结余资金进行全面清理，对符合要求的存量资金进行收回统筹用于“三保”支出，形成常态化。厘清资产清单，积极谋划沟通，多部门配合完成相关资产处置，力争实现全年收入按时入库，切实发挥财政资金效益。四是足额妥排“三保”预算。坚持“三保”支出在财政支出中的优先顺序，在安排预算时，足额安排部门日常运转支出。五是全面加强财政库款管理。统筹安排各项财政收支，建立库款调配机制，保持合理的库款规模用于保障“三保”支付。</t>
  </si>
  <si>
    <t>乡村振兴</t>
  </si>
  <si>
    <t>一是支持农业农村现代化，预算资金13028万元，推进巩固拓展脱贫攻坚成果同乡村振兴有效衔接，保持过渡期内财政支持政策和资金规模总体稳定；二是按照“取之于农、用之于农”的要求，预算资金1676万元，贯彻落实土地出让收入支持乡村振兴政策。</t>
  </si>
  <si>
    <t>直达资金</t>
  </si>
  <si>
    <t>一是严格按照直达资金管理办法要求，管好、用好直达资金，切实发挥资金使用效益。二是加强直达资金监督检查，及时追踪问效；根据直达资金监督检查办法相关要求，加大监督检查力度，确保数据真实、流向明确。三是优化支出结构，全力保障直达资金及时拨付；根据上级库款调度情况及直达资金专项调度情况安排直达资金的支付，全力确保直达资金及时拨付，明确主体责任，督促部门加快项目实施进度。四是压实直达资金监控平台填报责任，确保直达资金监控有序开展；按上级要求规范设置项目名称，规范填报项目基本情况，及时进行资金分配下达，将资金拨付情况及时同步导入监控系统，做好上年结转直达资金的监控工作，督促相关预算单位抓紧开展项目，加快支付进度。</t>
  </si>
  <si>
    <t>财政改革</t>
  </si>
  <si>
    <t>一是建立全面规范、公开透明的现代预算制度。使预算编制科学完整、预算执行规范有效、预算监督公开透明。二是积极探索县乡财政管理体制改革。充分调动乡镇当家理财积极性，不断壮大乡镇财力，促进县域经济发展。三是全面实施预算绩效管理。加快构建全方位、全过程、全覆盖的预算绩效管理体系，建立和完善预算绩效管理制度。四是继续深化财政信息公开。加大预决算公开力度。五是完善财政资金监管机制。健全完善专项监督和日常监管相结合的财政监督机制，保障财政资金安全。六是继续深化国资监管改革。进一步完善国资监管体制，积极推进混合所有制改革，充分发挥国有资产效益。</t>
  </si>
</sst>
</file>

<file path=xl/styles.xml><?xml version="1.0" encoding="utf-8"?>
<styleSheet xmlns="http://schemas.openxmlformats.org/spreadsheetml/2006/main">
  <numFmts count="33">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0"/>
    <numFmt numFmtId="178" formatCode="&quot;$&quot;\ #,##0_-;[Red]&quot;$&quot;\ #,##0\-"/>
    <numFmt numFmtId="179" formatCode="_-&quot;$&quot;\ * #,##0_-;_-&quot;$&quot;\ * #,##0\-;_-&quot;$&quot;\ * &quot;-&quot;_-;_-@_-"/>
    <numFmt numFmtId="180" formatCode="#,##0.000000"/>
    <numFmt numFmtId="181" formatCode="_-* #,##0_-;\-* #,##0_-;_-* &quot;-&quot;_-;_-@_-"/>
    <numFmt numFmtId="182" formatCode="&quot;$&quot;#,##0.00_);[Red]\(&quot;$&quot;#,##0.00\)"/>
    <numFmt numFmtId="183" formatCode="yy\.mm\.dd"/>
    <numFmt numFmtId="184" formatCode="&quot;$&quot;#,##0_);[Red]\(&quot;$&quot;#,##0\)"/>
    <numFmt numFmtId="185" formatCode="\$#,##0.00;\(\$#,##0.00\)"/>
    <numFmt numFmtId="186" formatCode="_-&quot;$&quot;\ * #,##0.00_-;_-&quot;$&quot;\ * #,##0.00\-;_-&quot;$&quot;\ * &quot;-&quot;??_-;_-@_-"/>
    <numFmt numFmtId="187" formatCode="_-* #,##0.00_-;\-* #,##0.00_-;_-* &quot;-&quot;??_-;_-@_-"/>
    <numFmt numFmtId="188" formatCode="_(* #,##0.00_);_(* \(#,##0.00\);_(* &quot;-&quot;??_);_(@_)"/>
    <numFmt numFmtId="189" formatCode="0.0000_ "/>
    <numFmt numFmtId="190" formatCode="#,##0.0000"/>
    <numFmt numFmtId="191" formatCode="#,##0;\(#,##0\)"/>
    <numFmt numFmtId="192" formatCode="0.0%"/>
    <numFmt numFmtId="193" formatCode="_(&quot;$&quot;* #,##0.00_);_(&quot;$&quot;* \(#,##0.00\);_(&quot;$&quot;* &quot;-&quot;??_);_(@_)"/>
    <numFmt numFmtId="194" formatCode="#,##0_ ;[Red]\-#,##0\ "/>
    <numFmt numFmtId="195" formatCode="_(* #,##0_);_(* \(#,##0\);_(* &quot;-&quot;_);_(@_)"/>
    <numFmt numFmtId="196" formatCode="_(&quot;$&quot;* #,##0_);_(&quot;$&quot;* \(#,##0\);_(&quot;$&quot;* &quot;-&quot;_);_(@_)"/>
    <numFmt numFmtId="197" formatCode="#,##0.0_);\(#,##0.0\)"/>
    <numFmt numFmtId="198" formatCode="&quot;$&quot;\ #,##0.00_-;[Red]&quot;$&quot;\ #,##0.00\-"/>
    <numFmt numFmtId="199" formatCode="#\ ??/??"/>
    <numFmt numFmtId="200" formatCode="#,##0_ "/>
    <numFmt numFmtId="201" formatCode="\$#,##0;\(\$#,##0\)"/>
    <numFmt numFmtId="202" formatCode="0.00_ "/>
    <numFmt numFmtId="203" formatCode="#,##0.00_);[Red]\(#,##0.00\)"/>
    <numFmt numFmtId="204" formatCode="0\.0,&quot;0&quot;"/>
  </numFmts>
  <fonts count="141">
    <font>
      <sz val="11"/>
      <color indexed="8"/>
      <name val="宋体"/>
      <charset val="134"/>
    </font>
    <font>
      <sz val="11"/>
      <name val="宋体"/>
      <charset val="134"/>
      <scheme val="minor"/>
    </font>
    <font>
      <sz val="20"/>
      <name val="方正小标宋简体"/>
      <charset val="134"/>
    </font>
    <font>
      <b/>
      <sz val="14"/>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b/>
      <sz val="14"/>
      <name val="宋体"/>
      <charset val="134"/>
    </font>
    <font>
      <sz val="9"/>
      <color indexed="8"/>
      <name val="宋体"/>
      <charset val="134"/>
    </font>
    <font>
      <sz val="9"/>
      <name val="宋体"/>
      <charset val="134"/>
    </font>
    <font>
      <sz val="9"/>
      <name val="宋体"/>
      <charset val="1"/>
    </font>
    <font>
      <sz val="12"/>
      <color indexed="8"/>
      <name val="宋体"/>
      <charset val="134"/>
    </font>
    <font>
      <sz val="10"/>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2"/>
      <color indexed="8"/>
      <name val="宋体"/>
      <charset val="134"/>
      <scheme val="minor"/>
    </font>
    <font>
      <b/>
      <sz val="11"/>
      <color indexed="8"/>
      <name val="宋体"/>
      <charset val="134"/>
      <scheme val="minor"/>
    </font>
    <font>
      <sz val="14"/>
      <name val="宋体"/>
      <charset val="134"/>
    </font>
    <font>
      <b/>
      <sz val="15"/>
      <name val="SimSun"/>
      <charset val="134"/>
    </font>
    <font>
      <sz val="9"/>
      <name val="SimSun"/>
      <charset val="134"/>
    </font>
    <font>
      <sz val="18"/>
      <name val="方正小标宋简体"/>
      <charset val="134"/>
    </font>
    <font>
      <sz val="14"/>
      <color indexed="8"/>
      <name val="宋体"/>
      <charset val="134"/>
    </font>
    <font>
      <sz val="11"/>
      <color rgb="FFFF0000"/>
      <name val="宋体"/>
      <charset val="134"/>
      <scheme val="minor"/>
    </font>
    <font>
      <sz val="14"/>
      <color rgb="FFFF0000"/>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11"/>
      <color theme="1"/>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b/>
      <sz val="14"/>
      <color rgb="FFFF0000"/>
      <name val="宋体"/>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color theme="1"/>
      <name val="宋体"/>
      <charset val="134"/>
    </font>
    <font>
      <b/>
      <sz val="12"/>
      <color indexed="8"/>
      <name val="宋体"/>
      <charset val="134"/>
    </font>
    <font>
      <sz val="14"/>
      <color indexed="10"/>
      <name val="宋体"/>
      <charset val="134"/>
    </font>
    <font>
      <sz val="14"/>
      <color theme="9" tint="-0.25"/>
      <name val="宋体"/>
      <charset val="134"/>
    </font>
    <font>
      <sz val="14"/>
      <color indexed="8"/>
      <name val="宋体"/>
      <charset val="1"/>
    </font>
    <font>
      <sz val="12"/>
      <color rgb="FFFF0000"/>
      <name val="宋体"/>
      <charset val="134"/>
    </font>
    <font>
      <sz val="18"/>
      <name val="黑体"/>
      <charset val="134"/>
    </font>
    <font>
      <sz val="11"/>
      <color indexed="8"/>
      <name val="宋体"/>
      <charset val="1"/>
    </font>
    <font>
      <sz val="11"/>
      <color theme="1"/>
      <name val="宋体"/>
      <charset val="0"/>
      <scheme val="minor"/>
    </font>
    <font>
      <sz val="11"/>
      <color theme="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2"/>
      <color indexed="9"/>
      <name val="宋体"/>
      <charset val="134"/>
    </font>
    <font>
      <sz val="8"/>
      <name val="Arial"/>
      <charset val="134"/>
    </font>
    <font>
      <sz val="10"/>
      <name val="楷体"/>
      <charset val="134"/>
    </font>
    <font>
      <sz val="11"/>
      <color indexed="9"/>
      <name val="宋体"/>
      <charset val="134"/>
    </font>
    <font>
      <sz val="10"/>
      <name val="Geneva"/>
      <charset val="134"/>
    </font>
    <font>
      <sz val="11"/>
      <color indexed="52"/>
      <name val="宋体"/>
      <charset val="134"/>
    </font>
    <font>
      <sz val="12"/>
      <color indexed="16"/>
      <name val="宋体"/>
      <charset val="134"/>
    </font>
    <font>
      <sz val="11"/>
      <color indexed="20"/>
      <name val="宋体"/>
      <charset val="134"/>
    </font>
    <font>
      <b/>
      <sz val="15"/>
      <color indexed="56"/>
      <name val="宋体"/>
      <charset val="134"/>
    </font>
    <font>
      <sz val="11"/>
      <color indexed="17"/>
      <name val="宋体"/>
      <charset val="134"/>
    </font>
    <font>
      <sz val="12"/>
      <name val="Times New Roman"/>
      <charset val="134"/>
    </font>
    <font>
      <sz val="8"/>
      <name val="Times New Roman"/>
      <charset val="134"/>
    </font>
    <font>
      <sz val="11"/>
      <color rgb="FF3F3F76"/>
      <name val="宋体"/>
      <charset val="0"/>
      <scheme val="minor"/>
    </font>
    <font>
      <b/>
      <sz val="11"/>
      <color indexed="8"/>
      <name val="宋体"/>
      <charset val="134"/>
    </font>
    <font>
      <i/>
      <sz val="11"/>
      <color indexed="23"/>
      <name val="宋体"/>
      <charset val="134"/>
    </font>
    <font>
      <sz val="11"/>
      <color indexed="60"/>
      <name val="宋体"/>
      <charset val="134"/>
    </font>
    <font>
      <sz val="10"/>
      <name val="Arial"/>
      <charset val="134"/>
    </font>
    <font>
      <sz val="12"/>
      <color indexed="17"/>
      <name val="宋体"/>
      <charset val="134"/>
    </font>
    <font>
      <sz val="11"/>
      <color rgb="FF0061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indexed="56"/>
      <name val="宋体"/>
      <charset val="134"/>
    </font>
    <font>
      <b/>
      <sz val="15"/>
      <color theme="3"/>
      <name val="宋体"/>
      <charset val="134"/>
      <scheme val="minor"/>
    </font>
    <font>
      <b/>
      <sz val="13"/>
      <color theme="3"/>
      <name val="宋体"/>
      <charset val="134"/>
      <scheme val="minor"/>
    </font>
    <font>
      <sz val="11"/>
      <color rgb="FFFA7D00"/>
      <name val="宋体"/>
      <charset val="0"/>
      <scheme val="minor"/>
    </font>
    <font>
      <b/>
      <sz val="11"/>
      <color indexed="9"/>
      <name val="宋体"/>
      <charset val="134"/>
    </font>
    <font>
      <sz val="12"/>
      <color indexed="20"/>
      <name val="宋体"/>
      <charset val="134"/>
    </font>
    <font>
      <b/>
      <sz val="11"/>
      <color theme="1"/>
      <name val="宋体"/>
      <charset val="0"/>
      <scheme val="minor"/>
    </font>
    <font>
      <b/>
      <sz val="11"/>
      <color rgb="FF3F3F3F"/>
      <name val="宋体"/>
      <charset val="0"/>
      <scheme val="minor"/>
    </font>
    <font>
      <b/>
      <sz val="11"/>
      <color rgb="FFFA7D00"/>
      <name val="宋体"/>
      <charset val="0"/>
      <scheme val="minor"/>
    </font>
    <font>
      <b/>
      <sz val="11"/>
      <color indexed="63"/>
      <name val="宋体"/>
      <charset val="134"/>
    </font>
    <font>
      <sz val="11"/>
      <color indexed="62"/>
      <name val="宋体"/>
      <charset val="134"/>
    </font>
    <font>
      <b/>
      <sz val="10"/>
      <name val="MS Sans Serif"/>
      <charset val="134"/>
    </font>
    <font>
      <b/>
      <sz val="11"/>
      <color indexed="52"/>
      <name val="宋体"/>
      <charset val="134"/>
    </font>
    <font>
      <sz val="11"/>
      <color rgb="FF9C6500"/>
      <name val="宋体"/>
      <charset val="0"/>
      <scheme val="minor"/>
    </font>
    <font>
      <b/>
      <sz val="18"/>
      <color indexed="56"/>
      <name val="宋体"/>
      <charset val="134"/>
    </font>
    <font>
      <b/>
      <sz val="13"/>
      <color indexed="56"/>
      <name val="宋体"/>
      <charset val="134"/>
    </font>
    <font>
      <u/>
      <sz val="12"/>
      <color indexed="12"/>
      <name val="宋体"/>
      <charset val="134"/>
    </font>
    <font>
      <sz val="10"/>
      <name val="Helv"/>
      <charset val="134"/>
    </font>
    <font>
      <sz val="11"/>
      <color indexed="10"/>
      <name val="宋体"/>
      <charset val="134"/>
    </font>
    <font>
      <sz val="10"/>
      <name val="仿宋_GB2312"/>
      <charset val="134"/>
    </font>
    <font>
      <b/>
      <sz val="10"/>
      <name val="Tms Rmn"/>
      <charset val="134"/>
    </font>
    <font>
      <sz val="10"/>
      <name val="Times New Roman"/>
      <charset val="134"/>
    </font>
    <font>
      <b/>
      <sz val="12"/>
      <name val="Arial"/>
      <charset val="134"/>
    </font>
    <font>
      <sz val="10"/>
      <name val="MS Sans Serif"/>
      <charset val="134"/>
    </font>
    <font>
      <b/>
      <sz val="15"/>
      <color indexed="54"/>
      <name val="宋体"/>
      <charset val="134"/>
    </font>
    <font>
      <b/>
      <sz val="8"/>
      <color indexed="9"/>
      <name val="宋体"/>
      <charset val="134"/>
    </font>
    <font>
      <sz val="12"/>
      <color indexed="9"/>
      <name val="Helv"/>
      <charset val="134"/>
    </font>
    <font>
      <sz val="12"/>
      <name val="Helv"/>
      <charset val="134"/>
    </font>
    <font>
      <b/>
      <sz val="10"/>
      <color indexed="9"/>
      <name val="宋体"/>
      <charset val="134"/>
    </font>
    <font>
      <b/>
      <sz val="18"/>
      <color indexed="54"/>
      <name val="宋体"/>
      <charset val="134"/>
    </font>
    <font>
      <b/>
      <sz val="9"/>
      <name val="Arial"/>
      <charset val="134"/>
    </font>
    <font>
      <sz val="7"/>
      <name val="Small Fonts"/>
      <charset val="134"/>
    </font>
    <font>
      <b/>
      <sz val="13"/>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
      <patternFill patternType="solid">
        <fgColor indexed="49"/>
        <bgColor indexed="64"/>
      </patternFill>
    </fill>
    <fill>
      <patternFill patternType="solid">
        <fgColor indexed="48"/>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indexed="27"/>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indexed="47"/>
        <bgColor indexed="64"/>
      </patternFill>
    </fill>
    <fill>
      <patternFill patternType="solid">
        <fgColor indexed="36"/>
        <bgColor indexed="64"/>
      </patternFill>
    </fill>
    <fill>
      <patternFill patternType="solid">
        <fgColor indexed="11"/>
        <bgColor indexed="64"/>
      </patternFill>
    </fill>
    <fill>
      <patternFill patternType="solid">
        <fgColor indexed="46"/>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3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indexed="31"/>
        <bgColor indexed="64"/>
      </patternFill>
    </fill>
    <fill>
      <patternFill patternType="solid">
        <fgColor indexed="40"/>
        <bgColor indexed="64"/>
      </patternFill>
    </fill>
    <fill>
      <patternFill patternType="solid">
        <fgColor indexed="14"/>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indexed="25"/>
        <bgColor indexed="64"/>
      </patternFill>
    </fill>
    <fill>
      <patternFill patternType="solid">
        <fgColor indexed="51"/>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2"/>
        <bgColor indexed="64"/>
      </patternFill>
    </fill>
    <fill>
      <patternFill patternType="solid">
        <fgColor indexed="15"/>
        <bgColor indexed="64"/>
      </patternFill>
    </fill>
    <fill>
      <patternFill patternType="solid">
        <fgColor indexed="57"/>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style="thin">
        <color auto="1"/>
      </right>
      <top/>
      <bottom style="thin">
        <color auto="1"/>
      </bottom>
      <diagonal/>
    </border>
    <border>
      <left/>
      <right/>
      <top/>
      <bottom style="double">
        <color indexed="5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auto="1"/>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38" fillId="0" borderId="0" applyFont="0" applyFill="0" applyBorder="0" applyAlignment="0" applyProtection="0">
      <alignment vertical="center"/>
    </xf>
    <xf numFmtId="0" fontId="69" fillId="4" borderId="0" applyNumberFormat="0" applyBorder="0" applyAlignment="0" applyProtection="0">
      <alignment vertical="center"/>
    </xf>
    <xf numFmtId="0" fontId="0" fillId="0" borderId="0">
      <alignment vertical="center"/>
    </xf>
    <xf numFmtId="0" fontId="0" fillId="0" borderId="0">
      <alignment vertical="center"/>
    </xf>
    <xf numFmtId="0" fontId="81" fillId="0" borderId="18" applyNumberFormat="0" applyFill="0" applyAlignment="0" applyProtection="0">
      <alignment vertical="center"/>
    </xf>
    <xf numFmtId="44" fontId="38" fillId="0" borderId="0" applyFont="0" applyFill="0" applyBorder="0" applyAlignment="0" applyProtection="0">
      <alignment vertical="center"/>
    </xf>
    <xf numFmtId="0" fontId="80" fillId="0" borderId="0">
      <alignment vertical="center"/>
    </xf>
    <xf numFmtId="0" fontId="78" fillId="0" borderId="17" applyNumberFormat="0" applyFill="0" applyProtection="0">
      <alignment horizontal="center" vertical="center"/>
    </xf>
    <xf numFmtId="0" fontId="7" fillId="0" borderId="0">
      <alignment vertical="center"/>
    </xf>
    <xf numFmtId="0" fontId="79" fillId="21" borderId="0" applyNumberFormat="0" applyBorder="0" applyAlignment="0" applyProtection="0">
      <alignment vertical="center"/>
    </xf>
    <xf numFmtId="0" fontId="88" fillId="25" borderId="21" applyNumberFormat="0" applyAlignment="0" applyProtection="0">
      <alignment vertical="center"/>
    </xf>
    <xf numFmtId="0" fontId="76" fillId="16" borderId="0" applyNumberFormat="0" applyBorder="0" applyAlignment="0" applyProtection="0">
      <alignment vertical="center"/>
    </xf>
    <xf numFmtId="0" fontId="89" fillId="0" borderId="22" applyNumberFormat="0" applyFill="0" applyAlignment="0" applyProtection="0">
      <alignment vertical="center"/>
    </xf>
    <xf numFmtId="9" fontId="7" fillId="0" borderId="0" applyFont="0" applyFill="0" applyBorder="0" applyAlignment="0" applyProtection="0">
      <alignment vertical="center"/>
    </xf>
    <xf numFmtId="0" fontId="76" fillId="18" borderId="0" applyNumberFormat="0" applyBorder="0" applyAlignment="0" applyProtection="0">
      <alignment vertical="center"/>
    </xf>
    <xf numFmtId="0" fontId="87" fillId="0" borderId="0">
      <alignment horizontal="center" vertical="center" wrapText="1"/>
      <protection locked="0"/>
    </xf>
    <xf numFmtId="0" fontId="85" fillId="20" borderId="0" applyNumberFormat="0" applyBorder="0" applyAlignment="0" applyProtection="0">
      <alignment vertical="center"/>
    </xf>
    <xf numFmtId="0" fontId="14" fillId="13" borderId="0" applyNumberFormat="0" applyBorder="0" applyAlignment="0" applyProtection="0">
      <alignment vertical="center"/>
    </xf>
    <xf numFmtId="0" fontId="7" fillId="0" borderId="0">
      <alignment vertical="center"/>
    </xf>
    <xf numFmtId="0" fontId="91" fillId="27" borderId="0" applyNumberFormat="0" applyBorder="0" applyAlignment="0" applyProtection="0">
      <alignment vertical="center"/>
    </xf>
    <xf numFmtId="0" fontId="80" fillId="0" borderId="0">
      <alignment vertical="center"/>
    </xf>
    <xf numFmtId="41" fontId="38" fillId="0" borderId="0" applyFont="0" applyFill="0" applyBorder="0" applyAlignment="0" applyProtection="0">
      <alignment vertical="center"/>
    </xf>
    <xf numFmtId="0" fontId="7" fillId="0" borderId="0">
      <alignment vertical="center"/>
    </xf>
    <xf numFmtId="0" fontId="14" fillId="29" borderId="0" applyNumberFormat="0" applyBorder="0" applyAlignment="0" applyProtection="0">
      <alignment vertical="center"/>
    </xf>
    <xf numFmtId="0" fontId="69" fillId="33" borderId="0" applyNumberFormat="0" applyBorder="0" applyAlignment="0" applyProtection="0">
      <alignment vertical="center"/>
    </xf>
    <xf numFmtId="0" fontId="0" fillId="0" borderId="0">
      <alignment vertical="center"/>
    </xf>
    <xf numFmtId="0" fontId="97" fillId="34" borderId="0" applyNumberFormat="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76" fillId="12" borderId="0" applyNumberFormat="0" applyBorder="0" applyAlignment="0" applyProtection="0">
      <alignment vertical="center"/>
    </xf>
    <xf numFmtId="0" fontId="70" fillId="11" borderId="0" applyNumberFormat="0" applyBorder="0" applyAlignment="0" applyProtection="0">
      <alignment vertical="center"/>
    </xf>
    <xf numFmtId="183" fontId="92" fillId="0" borderId="17" applyFill="0" applyProtection="0">
      <alignment horizontal="right" vertical="center"/>
    </xf>
    <xf numFmtId="0" fontId="79" fillId="12" borderId="0" applyNumberFormat="0" applyBorder="0" applyAlignment="0" applyProtection="0">
      <alignment vertical="center"/>
    </xf>
    <xf numFmtId="0" fontId="76" fillId="14" borderId="0" applyNumberFormat="0" applyBorder="0" applyAlignment="0" applyProtection="0">
      <alignment vertical="center"/>
    </xf>
    <xf numFmtId="0" fontId="85" fillId="26" borderId="0" applyNumberFormat="0" applyBorder="0" applyAlignment="0" applyProtection="0">
      <alignment vertical="center"/>
    </xf>
    <xf numFmtId="0" fontId="77" fillId="13" borderId="1" applyNumberFormat="0" applyBorder="0" applyAlignment="0" applyProtection="0">
      <alignment vertical="center"/>
    </xf>
    <xf numFmtId="0" fontId="96" fillId="0" borderId="0" applyNumberFormat="0" applyFill="0" applyBorder="0" applyAlignment="0" applyProtection="0">
      <alignment vertical="center"/>
    </xf>
    <xf numFmtId="9" fontId="7" fillId="0" borderId="0" applyFont="0" applyFill="0" applyBorder="0" applyAlignment="0" applyProtection="0">
      <alignment vertical="center"/>
    </xf>
    <xf numFmtId="0" fontId="79" fillId="17" borderId="0" applyNumberFormat="0" applyBorder="0" applyAlignment="0" applyProtection="0">
      <alignment vertical="center"/>
    </xf>
    <xf numFmtId="0" fontId="93" fillId="20" borderId="0" applyNumberFormat="0" applyBorder="0" applyAlignment="0" applyProtection="0">
      <alignment vertical="center"/>
    </xf>
    <xf numFmtId="0" fontId="82" fillId="19" borderId="0" applyNumberFormat="0" applyBorder="0" applyAlignment="0" applyProtection="0">
      <alignment vertical="center"/>
    </xf>
    <xf numFmtId="0" fontId="76" fillId="18" borderId="0" applyNumberFormat="0" applyBorder="0" applyAlignment="0" applyProtection="0">
      <alignment vertical="center"/>
    </xf>
    <xf numFmtId="0" fontId="75" fillId="0" borderId="0" applyNumberFormat="0" applyFill="0" applyBorder="0" applyAlignment="0" applyProtection="0">
      <alignment vertical="center"/>
    </xf>
    <xf numFmtId="0" fontId="86" fillId="0" borderId="0">
      <alignment vertical="center"/>
    </xf>
    <xf numFmtId="0" fontId="38" fillId="23" borderId="20" applyNumberFormat="0" applyFont="0" applyAlignment="0" applyProtection="0">
      <alignment vertical="center"/>
    </xf>
    <xf numFmtId="0" fontId="79" fillId="28" borderId="0" applyNumberFormat="0" applyBorder="0" applyAlignment="0" applyProtection="0">
      <alignment vertical="center"/>
    </xf>
    <xf numFmtId="0" fontId="7" fillId="0" borderId="0">
      <alignment vertical="center"/>
    </xf>
    <xf numFmtId="0" fontId="76" fillId="15" borderId="0" applyNumberFormat="0" applyBorder="0" applyAlignment="0" applyProtection="0">
      <alignment vertical="center"/>
    </xf>
    <xf numFmtId="0" fontId="76" fillId="12" borderId="0" applyNumberFormat="0" applyBorder="0" applyAlignment="0" applyProtection="0">
      <alignment vertical="center"/>
    </xf>
    <xf numFmtId="0" fontId="70" fillId="31" borderId="0" applyNumberFormat="0" applyBorder="0" applyAlignment="0" applyProtection="0">
      <alignment vertical="center"/>
    </xf>
    <xf numFmtId="0" fontId="76" fillId="14" borderId="0" applyNumberFormat="0" applyBorder="0" applyAlignment="0" applyProtection="0">
      <alignment vertical="center"/>
    </xf>
    <xf numFmtId="9" fontId="7" fillId="0" borderId="0" applyFont="0" applyFill="0" applyBorder="0" applyAlignment="0" applyProtection="0">
      <alignment vertical="center"/>
    </xf>
    <xf numFmtId="0" fontId="9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9" fillId="19" borderId="0" applyNumberFormat="0" applyBorder="0" applyAlignment="0" applyProtection="0">
      <alignment vertical="center"/>
    </xf>
    <xf numFmtId="0" fontId="95" fillId="0" borderId="0" applyNumberFormat="0" applyFill="0" applyBorder="0" applyAlignment="0" applyProtection="0">
      <alignment vertical="center"/>
    </xf>
    <xf numFmtId="0" fontId="76" fillId="15" borderId="0" applyNumberFormat="0" applyBorder="0" applyAlignment="0" applyProtection="0">
      <alignment vertical="center"/>
    </xf>
    <xf numFmtId="0" fontId="73" fillId="0" borderId="0" applyNumberFormat="0" applyFill="0" applyBorder="0" applyAlignment="0" applyProtection="0">
      <alignment vertical="center"/>
    </xf>
    <xf numFmtId="0" fontId="84" fillId="0" borderId="19" applyNumberFormat="0" applyFill="0" applyAlignment="0" applyProtection="0">
      <alignment vertical="center"/>
    </xf>
    <xf numFmtId="9" fontId="7" fillId="0" borderId="0" applyFont="0" applyFill="0" applyBorder="0" applyAlignment="0" applyProtection="0">
      <alignment vertical="center"/>
    </xf>
    <xf numFmtId="0" fontId="99" fillId="0" borderId="23" applyNumberFormat="0" applyFill="0" applyAlignment="0" applyProtection="0">
      <alignment vertical="center"/>
    </xf>
    <xf numFmtId="0" fontId="7" fillId="0" borderId="0">
      <alignment vertical="center"/>
    </xf>
    <xf numFmtId="0" fontId="83" fillId="19" borderId="0" applyNumberFormat="0" applyBorder="0" applyAlignment="0" applyProtection="0">
      <alignment vertical="center"/>
    </xf>
    <xf numFmtId="0" fontId="86" fillId="0" borderId="0">
      <alignment vertical="center"/>
    </xf>
    <xf numFmtId="0" fontId="79" fillId="19" borderId="0" applyNumberFormat="0" applyBorder="0" applyAlignment="0" applyProtection="0">
      <alignment vertical="center"/>
    </xf>
    <xf numFmtId="9" fontId="7" fillId="0" borderId="0" applyFont="0" applyFill="0" applyBorder="0" applyAlignment="0" applyProtection="0">
      <alignment vertical="center"/>
    </xf>
    <xf numFmtId="0" fontId="100" fillId="0" borderId="23" applyNumberFormat="0" applyFill="0" applyAlignment="0" applyProtection="0">
      <alignment vertical="center"/>
    </xf>
    <xf numFmtId="0" fontId="70" fillId="36" borderId="0" applyNumberFormat="0" applyBorder="0" applyAlignment="0" applyProtection="0">
      <alignment vertical="center"/>
    </xf>
    <xf numFmtId="0" fontId="76" fillId="18" borderId="0" applyNumberFormat="0" applyBorder="0" applyAlignment="0" applyProtection="0">
      <alignment vertical="center"/>
    </xf>
    <xf numFmtId="0" fontId="76" fillId="12" borderId="0" applyNumberFormat="0" applyBorder="0" applyAlignment="0" applyProtection="0">
      <alignment vertical="center"/>
    </xf>
    <xf numFmtId="9" fontId="7" fillId="0" borderId="0" applyFont="0" applyFill="0" applyBorder="0" applyAlignment="0" applyProtection="0">
      <alignment vertical="center"/>
    </xf>
    <xf numFmtId="0" fontId="74" fillId="0" borderId="26" applyNumberFormat="0" applyFill="0" applyAlignment="0" applyProtection="0">
      <alignment vertical="center"/>
    </xf>
    <xf numFmtId="0" fontId="76" fillId="12" borderId="0" applyNumberFormat="0" applyBorder="0" applyAlignment="0" applyProtection="0">
      <alignment vertical="center"/>
    </xf>
    <xf numFmtId="0" fontId="70" fillId="41" borderId="0" applyNumberFormat="0" applyBorder="0" applyAlignment="0" applyProtection="0">
      <alignment vertical="center"/>
    </xf>
    <xf numFmtId="0" fontId="105" fillId="43" borderId="28" applyNumberFormat="0" applyAlignment="0" applyProtection="0">
      <alignment vertical="center"/>
    </xf>
    <xf numFmtId="0" fontId="106" fillId="43" borderId="21" applyNumberFormat="0" applyAlignment="0" applyProtection="0">
      <alignment vertical="center"/>
    </xf>
    <xf numFmtId="0" fontId="0" fillId="15" borderId="0" applyNumberFormat="0" applyBorder="0" applyAlignment="0" applyProtection="0">
      <alignment vertical="center"/>
    </xf>
    <xf numFmtId="0" fontId="71" fillId="8" borderId="16" applyNumberFormat="0" applyAlignment="0" applyProtection="0">
      <alignment vertical="center"/>
    </xf>
    <xf numFmtId="0" fontId="0" fillId="0" borderId="0">
      <alignment vertical="center"/>
    </xf>
    <xf numFmtId="0" fontId="0" fillId="0" borderId="0">
      <alignment vertical="center"/>
    </xf>
    <xf numFmtId="0" fontId="69" fillId="47" borderId="0" applyNumberFormat="0" applyBorder="0" applyAlignment="0" applyProtection="0">
      <alignment vertical="center"/>
    </xf>
    <xf numFmtId="0" fontId="70" fillId="42" borderId="0" applyNumberFormat="0" applyBorder="0" applyAlignment="0" applyProtection="0">
      <alignment vertical="center"/>
    </xf>
    <xf numFmtId="0" fontId="7" fillId="0" borderId="0">
      <alignment vertical="center"/>
    </xf>
    <xf numFmtId="0" fontId="98" fillId="0" borderId="0" applyNumberFormat="0" applyFill="0" applyBorder="0" applyAlignment="0" applyProtection="0">
      <alignment vertical="center"/>
    </xf>
    <xf numFmtId="0" fontId="109" fillId="0" borderId="31">
      <alignment horizontal="center" vertical="center"/>
    </xf>
    <xf numFmtId="0" fontId="101" fillId="0" borderId="24" applyNumberFormat="0" applyFill="0" applyAlignment="0" applyProtection="0">
      <alignment vertical="center"/>
    </xf>
    <xf numFmtId="0" fontId="83" fillId="40" borderId="0" applyNumberFormat="0" applyBorder="0" applyAlignment="0" applyProtection="0">
      <alignment vertical="center"/>
    </xf>
    <xf numFmtId="0" fontId="79" fillId="17" borderId="0" applyNumberFormat="0" applyBorder="0" applyAlignment="0" applyProtection="0">
      <alignment vertical="center"/>
    </xf>
    <xf numFmtId="0" fontId="104" fillId="0" borderId="27" applyNumberFormat="0" applyFill="0" applyAlignment="0" applyProtection="0">
      <alignment vertical="center"/>
    </xf>
    <xf numFmtId="0" fontId="94" fillId="30" borderId="0" applyNumberFormat="0" applyBorder="0" applyAlignment="0" applyProtection="0">
      <alignment vertical="center"/>
    </xf>
    <xf numFmtId="0" fontId="107" fillId="29" borderId="29" applyNumberFormat="0" applyAlignment="0" applyProtection="0">
      <alignment vertical="center"/>
    </xf>
    <xf numFmtId="0" fontId="0" fillId="20" borderId="0" applyNumberFormat="0" applyBorder="0" applyAlignment="0" applyProtection="0">
      <alignment vertical="center"/>
    </xf>
    <xf numFmtId="0" fontId="91" fillId="27" borderId="0" applyNumberFormat="0" applyBorder="0" applyAlignment="0" applyProtection="0">
      <alignment vertical="center"/>
    </xf>
    <xf numFmtId="0" fontId="111" fillId="52" borderId="0" applyNumberFormat="0" applyBorder="0" applyAlignment="0" applyProtection="0">
      <alignment vertical="center"/>
    </xf>
    <xf numFmtId="0" fontId="81" fillId="0" borderId="18" applyNumberFormat="0" applyFill="0" applyAlignment="0" applyProtection="0">
      <alignment vertical="center"/>
    </xf>
    <xf numFmtId="0" fontId="0" fillId="0" borderId="0">
      <alignment vertical="center"/>
    </xf>
    <xf numFmtId="0" fontId="0" fillId="0" borderId="0">
      <alignment vertical="center"/>
    </xf>
    <xf numFmtId="0" fontId="69" fillId="44" borderId="0" applyNumberFormat="0" applyBorder="0" applyAlignment="0" applyProtection="0">
      <alignment vertical="center"/>
    </xf>
    <xf numFmtId="0" fontId="70" fillId="10" borderId="0" applyNumberFormat="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2" fillId="0" borderId="6" applyNumberFormat="0" applyFill="0" applyProtection="0">
      <alignment horizontal="right" vertical="center"/>
    </xf>
    <xf numFmtId="0" fontId="81" fillId="0" borderId="18" applyNumberFormat="0" applyFill="0" applyAlignment="0" applyProtection="0">
      <alignment vertical="center"/>
    </xf>
    <xf numFmtId="0" fontId="0" fillId="0" borderId="0">
      <alignment vertical="center"/>
    </xf>
    <xf numFmtId="0" fontId="0" fillId="0" borderId="0">
      <alignment vertical="center"/>
    </xf>
    <xf numFmtId="0" fontId="69" fillId="6" borderId="0" applyNumberFormat="0" applyBorder="0" applyAlignment="0" applyProtection="0">
      <alignment vertical="center"/>
    </xf>
    <xf numFmtId="0" fontId="112" fillId="0" borderId="0" applyNumberFormat="0" applyFill="0" applyBorder="0" applyAlignment="0" applyProtection="0">
      <alignment vertical="center"/>
    </xf>
    <xf numFmtId="0" fontId="14" fillId="13" borderId="0" applyNumberFormat="0" applyBorder="0" applyAlignment="0" applyProtection="0">
      <alignment vertical="center"/>
    </xf>
    <xf numFmtId="0" fontId="89" fillId="0" borderId="22" applyNumberFormat="0" applyFill="0" applyAlignment="0" applyProtection="0">
      <alignment vertical="center"/>
    </xf>
    <xf numFmtId="0" fontId="69" fillId="46" borderId="0" applyNumberFormat="0" applyBorder="0" applyAlignment="0" applyProtection="0">
      <alignment vertical="center"/>
    </xf>
    <xf numFmtId="0" fontId="81" fillId="0" borderId="18" applyNumberFormat="0" applyFill="0" applyAlignment="0" applyProtection="0">
      <alignment vertical="center"/>
    </xf>
    <xf numFmtId="0" fontId="0" fillId="0" borderId="0">
      <alignment vertical="center"/>
    </xf>
    <xf numFmtId="0" fontId="0" fillId="0" borderId="0">
      <alignment vertical="center"/>
    </xf>
    <xf numFmtId="0" fontId="69" fillId="35" borderId="0" applyNumberFormat="0" applyBorder="0" applyAlignment="0" applyProtection="0">
      <alignment vertical="center"/>
    </xf>
    <xf numFmtId="0" fontId="69" fillId="5" borderId="0" applyNumberFormat="0" applyBorder="0" applyAlignment="0" applyProtection="0">
      <alignment vertical="center"/>
    </xf>
    <xf numFmtId="0" fontId="83" fillId="40" borderId="0" applyNumberFormat="0" applyBorder="0" applyAlignment="0" applyProtection="0">
      <alignment vertical="center"/>
    </xf>
    <xf numFmtId="0" fontId="14" fillId="29" borderId="0" applyNumberFormat="0" applyBorder="0" applyAlignment="0" applyProtection="0">
      <alignment vertical="center"/>
    </xf>
    <xf numFmtId="0" fontId="102" fillId="14" borderId="25" applyNumberFormat="0" applyAlignment="0" applyProtection="0">
      <alignment vertical="center"/>
    </xf>
    <xf numFmtId="0" fontId="70" fillId="32" borderId="0" applyNumberFormat="0" applyBorder="0" applyAlignment="0" applyProtection="0">
      <alignment vertical="center"/>
    </xf>
    <xf numFmtId="0" fontId="93" fillId="20" borderId="0" applyNumberFormat="0" applyBorder="0" applyAlignment="0" applyProtection="0">
      <alignment vertical="center"/>
    </xf>
    <xf numFmtId="0" fontId="14" fillId="29"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70" fillId="53" borderId="0" applyNumberFormat="0" applyBorder="0" applyAlignment="0" applyProtection="0">
      <alignment vertical="center"/>
    </xf>
    <xf numFmtId="0" fontId="81" fillId="0" borderId="18" applyNumberFormat="0" applyFill="0" applyAlignment="0" applyProtection="0">
      <alignment vertical="center"/>
    </xf>
    <xf numFmtId="0" fontId="0" fillId="0" borderId="0">
      <alignment vertical="center"/>
    </xf>
    <xf numFmtId="0" fontId="0" fillId="0" borderId="0">
      <alignment vertical="center"/>
    </xf>
    <xf numFmtId="0" fontId="69" fillId="51" borderId="0" applyNumberFormat="0" applyBorder="0" applyAlignment="0" applyProtection="0">
      <alignment vertical="center"/>
    </xf>
    <xf numFmtId="0" fontId="69" fillId="22" borderId="0" applyNumberFormat="0" applyBorder="0" applyAlignment="0" applyProtection="0">
      <alignment vertical="center"/>
    </xf>
    <xf numFmtId="0" fontId="70" fillId="54" borderId="0" applyNumberFormat="0" applyBorder="0" applyAlignment="0" applyProtection="0">
      <alignment vertical="center"/>
    </xf>
    <xf numFmtId="0" fontId="5" fillId="0" borderId="0">
      <alignment vertical="center"/>
    </xf>
    <xf numFmtId="0" fontId="110" fillId="29" borderId="30" applyNumberFormat="0" applyAlignment="0" applyProtection="0">
      <alignment vertical="center"/>
    </xf>
    <xf numFmtId="0" fontId="7" fillId="0" borderId="0">
      <alignment vertical="center"/>
    </xf>
    <xf numFmtId="0" fontId="79" fillId="29" borderId="0" applyNumberFormat="0" applyBorder="0" applyAlignment="0" applyProtection="0">
      <alignment vertical="center"/>
    </xf>
    <xf numFmtId="0" fontId="69" fillId="9" borderId="0" applyNumberFormat="0" applyBorder="0" applyAlignment="0" applyProtection="0">
      <alignment vertical="center"/>
    </xf>
    <xf numFmtId="0" fontId="84" fillId="0" borderId="19" applyNumberFormat="0" applyFill="0" applyAlignment="0" applyProtection="0">
      <alignment vertical="center"/>
    </xf>
    <xf numFmtId="0" fontId="76" fillId="12" borderId="0" applyNumberFormat="0" applyBorder="0" applyAlignment="0" applyProtection="0">
      <alignment vertical="center"/>
    </xf>
    <xf numFmtId="0" fontId="70" fillId="24" borderId="0" applyNumberFormat="0" applyBorder="0" applyAlignment="0" applyProtection="0">
      <alignment vertical="center"/>
    </xf>
    <xf numFmtId="0" fontId="70" fillId="55" borderId="0" applyNumberFormat="0" applyBorder="0" applyAlignment="0" applyProtection="0">
      <alignment vertical="center"/>
    </xf>
    <xf numFmtId="0" fontId="115" fillId="0" borderId="0">
      <alignment vertical="center"/>
    </xf>
    <xf numFmtId="0" fontId="69" fillId="56" borderId="0" applyNumberFormat="0" applyBorder="0" applyAlignment="0" applyProtection="0">
      <alignment vertical="center"/>
    </xf>
    <xf numFmtId="0" fontId="84" fillId="0" borderId="19" applyNumberFormat="0" applyFill="0" applyAlignment="0" applyProtection="0">
      <alignment vertical="center"/>
    </xf>
    <xf numFmtId="0" fontId="76" fillId="12" borderId="0" applyNumberFormat="0" applyBorder="0" applyAlignment="0" applyProtection="0">
      <alignment vertical="center"/>
    </xf>
    <xf numFmtId="0" fontId="70" fillId="7" borderId="0" applyNumberFormat="0" applyBorder="0" applyAlignment="0" applyProtection="0">
      <alignment vertical="center"/>
    </xf>
    <xf numFmtId="0" fontId="80" fillId="0" borderId="0">
      <alignment vertical="center"/>
    </xf>
    <xf numFmtId="0" fontId="7" fillId="0" borderId="0">
      <alignment vertical="center"/>
    </xf>
    <xf numFmtId="0" fontId="14" fillId="13" borderId="0" applyNumberFormat="0" applyBorder="0" applyAlignment="0" applyProtection="0">
      <alignment vertical="center"/>
    </xf>
    <xf numFmtId="0" fontId="91" fillId="27" borderId="0" applyNumberFormat="0" applyBorder="0" applyAlignment="0" applyProtection="0">
      <alignment vertical="center"/>
    </xf>
    <xf numFmtId="0" fontId="86" fillId="0" borderId="0">
      <alignment vertical="center"/>
    </xf>
    <xf numFmtId="0" fontId="115" fillId="0" borderId="0">
      <alignment vertical="center"/>
    </xf>
    <xf numFmtId="0" fontId="115" fillId="0" borderId="0">
      <alignment vertical="center"/>
    </xf>
    <xf numFmtId="0" fontId="86" fillId="0" borderId="0">
      <alignment vertical="center"/>
    </xf>
    <xf numFmtId="0" fontId="80" fillId="0" borderId="0">
      <alignment vertical="center"/>
    </xf>
    <xf numFmtId="0" fontId="14" fillId="13" borderId="0" applyNumberFormat="0" applyBorder="0" applyAlignment="0" applyProtection="0">
      <alignment vertical="center"/>
    </xf>
    <xf numFmtId="9" fontId="7" fillId="0" borderId="0" applyFont="0" applyFill="0" applyBorder="0" applyAlignment="0" applyProtection="0">
      <alignment vertical="center"/>
    </xf>
    <xf numFmtId="0" fontId="80" fillId="0" borderId="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80" fillId="0" borderId="0">
      <alignment vertical="center"/>
    </xf>
    <xf numFmtId="9" fontId="7" fillId="0" borderId="0" applyFont="0" applyFill="0" applyBorder="0" applyAlignment="0" applyProtection="0">
      <alignment vertical="center"/>
    </xf>
    <xf numFmtId="49" fontId="7" fillId="0" borderId="0" applyFont="0" applyFill="0" applyBorder="0" applyAlignment="0" applyProtection="0">
      <alignment vertical="center"/>
    </xf>
    <xf numFmtId="0" fontId="114" fillId="0" borderId="0" applyNumberFormat="0" applyFill="0" applyBorder="0" applyAlignment="0" applyProtection="0">
      <alignment vertical="top"/>
      <protection locked="0"/>
    </xf>
    <xf numFmtId="0" fontId="0" fillId="0" borderId="0">
      <alignment vertical="center"/>
    </xf>
    <xf numFmtId="0" fontId="86" fillId="0" borderId="0">
      <alignment vertical="center"/>
    </xf>
    <xf numFmtId="0" fontId="80" fillId="0" borderId="0">
      <alignment vertical="center"/>
    </xf>
    <xf numFmtId="0" fontId="7" fillId="0" borderId="0">
      <alignment vertical="center"/>
    </xf>
    <xf numFmtId="0" fontId="14" fillId="13" borderId="0" applyNumberFormat="0" applyBorder="0" applyAlignment="0" applyProtection="0">
      <alignment vertical="center"/>
    </xf>
    <xf numFmtId="0" fontId="91" fillId="27" borderId="0" applyNumberFormat="0" applyBorder="0" applyAlignment="0" applyProtection="0">
      <alignment vertical="center"/>
    </xf>
    <xf numFmtId="0" fontId="103" fillId="19" borderId="0" applyNumberFormat="0" applyBorder="0" applyAlignment="0" applyProtection="0">
      <alignment vertical="center"/>
    </xf>
    <xf numFmtId="0" fontId="80" fillId="0" borderId="0">
      <alignment vertical="center"/>
    </xf>
    <xf numFmtId="0" fontId="7" fillId="0" borderId="0">
      <alignment vertical="center"/>
    </xf>
    <xf numFmtId="9" fontId="7" fillId="0" borderId="0" applyFont="0" applyFill="0" applyBorder="0" applyAlignment="0" applyProtection="0">
      <alignment vertical="center"/>
    </xf>
    <xf numFmtId="0" fontId="80" fillId="0" borderId="0">
      <alignment vertical="center"/>
    </xf>
    <xf numFmtId="49" fontId="7" fillId="0" borderId="0" applyFont="0" applyFill="0" applyBorder="0" applyAlignment="0" applyProtection="0">
      <alignment vertical="center"/>
    </xf>
    <xf numFmtId="0" fontId="114" fillId="0" borderId="0" applyNumberFormat="0" applyFill="0" applyBorder="0" applyAlignment="0" applyProtection="0">
      <alignment vertical="top"/>
      <protection locked="0"/>
    </xf>
    <xf numFmtId="0" fontId="76" fillId="18" borderId="0" applyNumberFormat="0" applyBorder="0" applyAlignment="0" applyProtection="0">
      <alignment vertical="center"/>
    </xf>
    <xf numFmtId="0" fontId="7" fillId="0" borderId="0">
      <alignment vertical="center"/>
    </xf>
    <xf numFmtId="0" fontId="80" fillId="0" borderId="0">
      <alignment vertical="center"/>
    </xf>
    <xf numFmtId="0" fontId="76" fillId="15" borderId="0" applyNumberFormat="0" applyBorder="0" applyAlignment="0" applyProtection="0">
      <alignment vertical="center"/>
    </xf>
    <xf numFmtId="0" fontId="7" fillId="0" borderId="0">
      <alignment vertical="center"/>
    </xf>
    <xf numFmtId="0" fontId="80" fillId="0" borderId="0">
      <alignment vertical="center"/>
    </xf>
    <xf numFmtId="0" fontId="80" fillId="0" borderId="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0" fontId="80" fillId="0" borderId="0">
      <alignment vertical="center"/>
    </xf>
    <xf numFmtId="0" fontId="113" fillId="0" borderId="32" applyNumberFormat="0" applyFill="0" applyAlignment="0" applyProtection="0">
      <alignment vertical="center"/>
    </xf>
    <xf numFmtId="0" fontId="80" fillId="0" borderId="0">
      <alignment vertical="center"/>
    </xf>
    <xf numFmtId="0" fontId="80" fillId="0" borderId="0">
      <alignment vertical="center"/>
    </xf>
    <xf numFmtId="0" fontId="114" fillId="0" borderId="0" applyNumberFormat="0" applyFill="0" applyBorder="0" applyAlignment="0" applyProtection="0">
      <alignment vertical="top"/>
      <protection locked="0"/>
    </xf>
    <xf numFmtId="0" fontId="76" fillId="18" borderId="0" applyNumberFormat="0" applyBorder="0" applyAlignment="0" applyProtection="0">
      <alignment vertical="center"/>
    </xf>
    <xf numFmtId="0" fontId="80" fillId="0" borderId="0">
      <alignment vertical="center"/>
    </xf>
    <xf numFmtId="0" fontId="92" fillId="0" borderId="0">
      <alignment vertical="center"/>
    </xf>
    <xf numFmtId="0" fontId="76" fillId="16" borderId="0" applyNumberFormat="0" applyBorder="0" applyAlignment="0" applyProtection="0">
      <alignment vertical="center"/>
    </xf>
    <xf numFmtId="0" fontId="86" fillId="0" borderId="0">
      <alignment vertical="center"/>
    </xf>
    <xf numFmtId="0" fontId="116" fillId="0" borderId="0" applyNumberFormat="0" applyFill="0" applyBorder="0" applyAlignment="0" applyProtection="0">
      <alignment vertical="center"/>
    </xf>
    <xf numFmtId="0" fontId="0" fillId="20" borderId="0" applyNumberFormat="0" applyBorder="0" applyAlignment="0" applyProtection="0">
      <alignment vertical="center"/>
    </xf>
    <xf numFmtId="0" fontId="81" fillId="0" borderId="18" applyNumberFormat="0" applyFill="0" applyAlignment="0" applyProtection="0">
      <alignment vertical="center"/>
    </xf>
    <xf numFmtId="0" fontId="7" fillId="0" borderId="0">
      <alignment vertical="center"/>
    </xf>
    <xf numFmtId="0" fontId="0" fillId="20" borderId="0" applyNumberFormat="0" applyBorder="0" applyAlignment="0" applyProtection="0">
      <alignment vertical="center"/>
    </xf>
    <xf numFmtId="0" fontId="79" fillId="50" borderId="0" applyNumberFormat="0" applyBorder="0" applyAlignment="0" applyProtection="0">
      <alignment vertical="center"/>
    </xf>
    <xf numFmtId="0" fontId="0" fillId="48" borderId="0" applyNumberFormat="0" applyBorder="0" applyAlignment="0" applyProtection="0">
      <alignment vertical="center"/>
    </xf>
    <xf numFmtId="0" fontId="14" fillId="4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9" fillId="37" borderId="0" applyNumberFormat="0" applyBorder="0" applyAlignment="0" applyProtection="0">
      <alignment vertical="center"/>
    </xf>
    <xf numFmtId="0" fontId="7" fillId="0" borderId="0">
      <alignment vertical="center"/>
    </xf>
    <xf numFmtId="0" fontId="0" fillId="13" borderId="0" applyNumberFormat="0" applyBorder="0" applyAlignment="0" applyProtection="0">
      <alignment vertical="center"/>
    </xf>
    <xf numFmtId="0" fontId="91" fillId="27" borderId="0" applyNumberFormat="0" applyBorder="0" applyAlignment="0" applyProtection="0">
      <alignment vertical="center"/>
    </xf>
    <xf numFmtId="0" fontId="0" fillId="13" borderId="0" applyNumberFormat="0" applyBorder="0" applyAlignment="0" applyProtection="0">
      <alignment vertical="center"/>
    </xf>
    <xf numFmtId="0" fontId="7" fillId="0" borderId="0">
      <alignment vertical="center"/>
    </xf>
    <xf numFmtId="0" fontId="0" fillId="26" borderId="0" applyNumberFormat="0" applyBorder="0" applyAlignment="0" applyProtection="0">
      <alignment vertical="center"/>
    </xf>
    <xf numFmtId="179" fontId="7" fillId="0" borderId="0" applyFont="0" applyFill="0" applyBorder="0" applyAlignment="0" applyProtection="0">
      <alignment vertical="center"/>
    </xf>
    <xf numFmtId="0" fontId="7" fillId="0" borderId="0">
      <alignment vertical="center"/>
    </xf>
    <xf numFmtId="0" fontId="0" fillId="26" borderId="0" applyNumberFormat="0" applyBorder="0" applyAlignment="0" applyProtection="0">
      <alignment vertical="center"/>
    </xf>
    <xf numFmtId="0" fontId="7" fillId="0" borderId="0">
      <alignment vertical="center"/>
    </xf>
    <xf numFmtId="0" fontId="0" fillId="40" borderId="0" applyNumberFormat="0" applyBorder="0" applyAlignment="0" applyProtection="0">
      <alignment vertical="center"/>
    </xf>
    <xf numFmtId="0" fontId="76" fillId="3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4" fillId="13" borderId="0" applyNumberFormat="0" applyBorder="0" applyAlignment="0" applyProtection="0">
      <alignment vertical="center"/>
    </xf>
    <xf numFmtId="0" fontId="0" fillId="37" borderId="0" applyNumberFormat="0" applyBorder="0" applyAlignment="0" applyProtection="0">
      <alignment vertical="center"/>
    </xf>
    <xf numFmtId="0" fontId="90" fillId="0" borderId="0" applyNumberFormat="0" applyFill="0" applyBorder="0" applyAlignment="0" applyProtection="0">
      <alignment vertical="center"/>
    </xf>
    <xf numFmtId="0" fontId="0" fillId="27" borderId="0" applyNumberFormat="0" applyBorder="0" applyAlignment="0" applyProtection="0">
      <alignment vertical="center"/>
    </xf>
    <xf numFmtId="0" fontId="7" fillId="0" borderId="0">
      <alignment vertical="center"/>
    </xf>
    <xf numFmtId="0" fontId="0" fillId="27" borderId="0" applyNumberFormat="0" applyBorder="0" applyAlignment="0" applyProtection="0">
      <alignment vertical="center"/>
    </xf>
    <xf numFmtId="0" fontId="117" fillId="0" borderId="1">
      <alignment horizontal="left" vertical="center"/>
    </xf>
    <xf numFmtId="0" fontId="0" fillId="15" borderId="0" applyNumberFormat="0" applyBorder="0" applyAlignment="0" applyProtection="0">
      <alignment vertical="center"/>
    </xf>
    <xf numFmtId="0" fontId="76" fillId="18" borderId="0" applyNumberFormat="0" applyBorder="0" applyAlignment="0" applyProtection="0">
      <alignment vertical="center"/>
    </xf>
    <xf numFmtId="0" fontId="7" fillId="0" borderId="0">
      <alignment vertical="center"/>
    </xf>
    <xf numFmtId="0" fontId="0" fillId="19" borderId="0" applyNumberFormat="0" applyBorder="0" applyAlignment="0" applyProtection="0">
      <alignment vertical="center"/>
    </xf>
    <xf numFmtId="0" fontId="7" fillId="0" borderId="0">
      <alignment vertical="center"/>
    </xf>
    <xf numFmtId="0" fontId="0" fillId="19" borderId="0" applyNumberFormat="0" applyBorder="0" applyAlignment="0" applyProtection="0">
      <alignment vertical="center"/>
    </xf>
    <xf numFmtId="0" fontId="5" fillId="0" borderId="0">
      <alignment vertical="center"/>
    </xf>
    <xf numFmtId="0" fontId="0" fillId="28" borderId="0" applyNumberFormat="0" applyBorder="0" applyAlignment="0" applyProtection="0">
      <alignment vertical="center"/>
    </xf>
    <xf numFmtId="0" fontId="5"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39" borderId="0" applyNumberFormat="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110" fillId="29" borderId="30" applyNumberFormat="0" applyAlignment="0" applyProtection="0">
      <alignment vertical="center"/>
    </xf>
    <xf numFmtId="0" fontId="7" fillId="0" borderId="0">
      <alignment vertical="center"/>
    </xf>
    <xf numFmtId="0" fontId="14" fillId="13" borderId="0" applyNumberFormat="0" applyBorder="0" applyAlignment="0" applyProtection="0">
      <alignment vertical="center"/>
    </xf>
    <xf numFmtId="0" fontId="85" fillId="2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79" fillId="38" borderId="0" applyNumberFormat="0" applyBorder="0" applyAlignment="0" applyProtection="0">
      <alignment vertical="center"/>
    </xf>
    <xf numFmtId="0" fontId="110" fillId="29" borderId="30" applyNumberFormat="0" applyAlignment="0" applyProtection="0">
      <alignment vertical="center"/>
    </xf>
    <xf numFmtId="0" fontId="85" fillId="20" borderId="0" applyNumberFormat="0" applyBorder="0" applyAlignment="0" applyProtection="0">
      <alignment vertical="center"/>
    </xf>
    <xf numFmtId="0" fontId="0" fillId="15" borderId="0" applyNumberFormat="0" applyBorder="0" applyAlignment="0" applyProtection="0">
      <alignment vertical="center"/>
    </xf>
    <xf numFmtId="0" fontId="91" fillId="27" borderId="0" applyNumberFormat="0" applyBorder="0" applyAlignment="0" applyProtection="0">
      <alignment vertical="center"/>
    </xf>
    <xf numFmtId="9" fontId="7" fillId="0" borderId="0" applyFont="0" applyFill="0" applyBorder="0" applyAlignment="0" applyProtection="0">
      <alignment vertical="center"/>
    </xf>
    <xf numFmtId="0" fontId="85" fillId="20" borderId="0" applyNumberFormat="0" applyBorder="0" applyAlignment="0" applyProtection="0">
      <alignment vertical="center"/>
    </xf>
    <xf numFmtId="0" fontId="0" fillId="26" borderId="0" applyNumberFormat="0" applyBorder="0" applyAlignment="0" applyProtection="0">
      <alignment vertical="center"/>
    </xf>
    <xf numFmtId="0" fontId="113" fillId="0" borderId="32" applyNumberFormat="0" applyFill="0" applyAlignment="0" applyProtection="0">
      <alignment vertical="center"/>
    </xf>
    <xf numFmtId="0" fontId="0" fillId="26" borderId="0" applyNumberFormat="0" applyBorder="0" applyAlignment="0" applyProtection="0">
      <alignment vertical="center"/>
    </xf>
    <xf numFmtId="0" fontId="76" fillId="57" borderId="0" applyNumberFormat="0" applyBorder="0" applyAlignment="0" applyProtection="0">
      <alignment vertical="center"/>
    </xf>
    <xf numFmtId="0" fontId="91" fillId="27" borderId="0" applyNumberFormat="0" applyBorder="0" applyAlignment="0" applyProtection="0">
      <alignment vertical="center"/>
    </xf>
    <xf numFmtId="9" fontId="7" fillId="0" borderId="0" applyFont="0" applyFill="0" applyBorder="0" applyAlignment="0" applyProtection="0">
      <alignment vertical="center"/>
    </xf>
    <xf numFmtId="0" fontId="85" fillId="20" borderId="0" applyNumberFormat="0" applyBorder="0" applyAlignment="0" applyProtection="0">
      <alignment vertical="center"/>
    </xf>
    <xf numFmtId="0" fontId="0" fillId="58" borderId="0" applyNumberFormat="0" applyBorder="0" applyAlignment="0" applyProtection="0">
      <alignment vertical="center"/>
    </xf>
    <xf numFmtId="0" fontId="79" fillId="27" borderId="0" applyNumberFormat="0" applyBorder="0" applyAlignment="0" applyProtection="0">
      <alignment vertical="center"/>
    </xf>
    <xf numFmtId="0" fontId="107" fillId="29" borderId="29" applyNumberFormat="0" applyAlignment="0" applyProtection="0">
      <alignment vertical="center"/>
    </xf>
    <xf numFmtId="0" fontId="76" fillId="12" borderId="0" applyNumberFormat="0" applyBorder="0" applyAlignment="0" applyProtection="0">
      <alignment vertical="center"/>
    </xf>
    <xf numFmtId="0" fontId="79" fillId="27" borderId="0" applyNumberFormat="0" applyBorder="0" applyAlignment="0" applyProtection="0">
      <alignment vertical="center"/>
    </xf>
    <xf numFmtId="0" fontId="79" fillId="27" borderId="0" applyNumberFormat="0" applyBorder="0" applyAlignment="0" applyProtection="0">
      <alignment vertical="center"/>
    </xf>
    <xf numFmtId="0" fontId="85" fillId="20" borderId="0" applyNumberFormat="0" applyBorder="0" applyAlignment="0" applyProtection="0">
      <alignment vertical="center"/>
    </xf>
    <xf numFmtId="0" fontId="98" fillId="0" borderId="33" applyNumberFormat="0" applyFill="0" applyAlignment="0" applyProtection="0">
      <alignment vertical="center"/>
    </xf>
    <xf numFmtId="0" fontId="92" fillId="0" borderId="6" applyNumberFormat="0" applyFill="0" applyProtection="0">
      <alignment horizontal="left" vertical="center"/>
    </xf>
    <xf numFmtId="0" fontId="79" fillId="27" borderId="0" applyNumberFormat="0" applyBorder="0" applyAlignment="0" applyProtection="0">
      <alignment vertical="center"/>
    </xf>
    <xf numFmtId="9" fontId="7" fillId="0" borderId="0" applyFont="0" applyFill="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188" fontId="0" fillId="0" borderId="0" applyFont="0" applyFill="0" applyBorder="0" applyAlignment="0" applyProtection="0">
      <alignment vertical="center"/>
    </xf>
    <xf numFmtId="0" fontId="79" fillId="19" borderId="0" applyNumberFormat="0" applyBorder="0" applyAlignment="0" applyProtection="0">
      <alignment vertical="center"/>
    </xf>
    <xf numFmtId="0" fontId="107" fillId="29" borderId="29" applyNumberFormat="0" applyAlignment="0" applyProtection="0">
      <alignment vertical="center"/>
    </xf>
    <xf numFmtId="0" fontId="7" fillId="0" borderId="0">
      <alignment vertical="center"/>
    </xf>
    <xf numFmtId="0" fontId="76" fillId="12" borderId="0" applyNumberFormat="0" applyBorder="0" applyAlignment="0" applyProtection="0">
      <alignment vertical="center"/>
    </xf>
    <xf numFmtId="0" fontId="0" fillId="0" borderId="0">
      <alignment vertical="center"/>
    </xf>
    <xf numFmtId="0" fontId="79" fillId="19" borderId="0" applyNumberFormat="0" applyBorder="0" applyAlignment="0" applyProtection="0">
      <alignment vertical="center"/>
    </xf>
    <xf numFmtId="0" fontId="76" fillId="37" borderId="0" applyNumberFormat="0" applyBorder="0" applyAlignment="0" applyProtection="0">
      <alignment vertical="center"/>
    </xf>
    <xf numFmtId="0" fontId="0" fillId="0" borderId="0">
      <alignment vertical="center"/>
    </xf>
    <xf numFmtId="0" fontId="0" fillId="13" borderId="34" applyNumberFormat="0" applyFont="0" applyAlignment="0" applyProtection="0">
      <alignment vertical="center"/>
    </xf>
    <xf numFmtId="0" fontId="79" fillId="28" borderId="0" applyNumberFormat="0" applyBorder="0" applyAlignment="0" applyProtection="0">
      <alignment vertical="center"/>
    </xf>
    <xf numFmtId="0" fontId="79" fillId="37" borderId="0" applyNumberFormat="0" applyBorder="0" applyAlignment="0" applyProtection="0">
      <alignment vertical="center"/>
    </xf>
    <xf numFmtId="0" fontId="76" fillId="12"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9" borderId="0" applyNumberFormat="0" applyBorder="0" applyAlignment="0" applyProtection="0">
      <alignment vertical="center"/>
    </xf>
    <xf numFmtId="0" fontId="14" fillId="48" borderId="0" applyNumberFormat="0" applyBorder="0" applyAlignment="0" applyProtection="0">
      <alignment vertical="center"/>
    </xf>
    <xf numFmtId="0" fontId="79" fillId="39" borderId="0" applyNumberFormat="0" applyBorder="0" applyAlignment="0" applyProtection="0">
      <alignment vertical="center"/>
    </xf>
    <xf numFmtId="0" fontId="89" fillId="0" borderId="22" applyNumberFormat="0" applyFill="0" applyAlignment="0" applyProtection="0">
      <alignment vertical="center"/>
    </xf>
    <xf numFmtId="0" fontId="14" fillId="48" borderId="0" applyNumberFormat="0" applyBorder="0" applyAlignment="0" applyProtection="0">
      <alignment vertical="center"/>
    </xf>
    <xf numFmtId="0" fontId="79" fillId="17" borderId="0" applyNumberFormat="0" applyBorder="0" applyAlignment="0" applyProtection="0">
      <alignment vertical="center"/>
    </xf>
    <xf numFmtId="0" fontId="76" fillId="12" borderId="0" applyNumberFormat="0" applyBorder="0" applyAlignment="0" applyProtection="0">
      <alignment vertical="center"/>
    </xf>
    <xf numFmtId="0" fontId="79" fillId="17" borderId="0" applyNumberFormat="0" applyBorder="0" applyAlignment="0" applyProtection="0">
      <alignment vertical="center"/>
    </xf>
    <xf numFmtId="0" fontId="92" fillId="0" borderId="0" applyProtection="0">
      <alignment vertical="center"/>
    </xf>
    <xf numFmtId="0" fontId="7" fillId="0" borderId="0">
      <alignment vertical="center"/>
    </xf>
    <xf numFmtId="0" fontId="79" fillId="38" borderId="0" applyNumberFormat="0" applyBorder="0" applyAlignment="0" applyProtection="0">
      <alignment vertical="center"/>
    </xf>
    <xf numFmtId="0" fontId="79" fillId="29" borderId="0" applyNumberFormat="0" applyBorder="0" applyAlignment="0" applyProtection="0">
      <alignment vertical="center"/>
    </xf>
    <xf numFmtId="0" fontId="84" fillId="0" borderId="19" applyNumberFormat="0" applyFill="0" applyAlignment="0" applyProtection="0">
      <alignment vertical="center"/>
    </xf>
    <xf numFmtId="0" fontId="5" fillId="0" borderId="0">
      <alignment vertical="center"/>
    </xf>
    <xf numFmtId="0" fontId="7" fillId="0" borderId="0">
      <alignment vertical="center"/>
    </xf>
    <xf numFmtId="0" fontId="79" fillId="29" borderId="0" applyNumberFormat="0" applyBorder="0" applyAlignment="0" applyProtection="0">
      <alignment vertical="center"/>
    </xf>
    <xf numFmtId="0" fontId="7" fillId="0" borderId="0">
      <alignment vertical="center"/>
    </xf>
    <xf numFmtId="0" fontId="79" fillId="29"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9" fillId="16" borderId="0" applyNumberFormat="0" applyBorder="0" applyAlignment="0" applyProtection="0">
      <alignment vertical="center"/>
    </xf>
    <xf numFmtId="0" fontId="7" fillId="0" borderId="0">
      <alignment vertical="center"/>
    </xf>
    <xf numFmtId="0" fontId="79" fillId="16" borderId="0" applyNumberFormat="0" applyBorder="0" applyAlignment="0" applyProtection="0">
      <alignment vertical="center"/>
    </xf>
    <xf numFmtId="0" fontId="7" fillId="0" borderId="0" applyNumberFormat="0" applyFill="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8" borderId="0" applyNumberFormat="0" applyBorder="0" applyAlignment="0" applyProtection="0">
      <alignment vertical="center"/>
    </xf>
    <xf numFmtId="0" fontId="120" fillId="0" borderId="35">
      <alignment horizontal="left" vertical="center"/>
    </xf>
    <xf numFmtId="0" fontId="79" fillId="16" borderId="0" applyNumberFormat="0" applyBorder="0" applyAlignment="0" applyProtection="0">
      <alignment vertical="center"/>
    </xf>
    <xf numFmtId="0" fontId="120" fillId="0" borderId="35">
      <alignment horizontal="left" vertical="center"/>
    </xf>
    <xf numFmtId="0" fontId="79" fillId="16" borderId="0" applyNumberFormat="0" applyBorder="0" applyAlignment="0" applyProtection="0">
      <alignment vertical="center"/>
    </xf>
    <xf numFmtId="0" fontId="79" fillId="12" borderId="0" applyNumberFormat="0" applyBorder="0" applyAlignment="0" applyProtection="0">
      <alignment vertical="center"/>
    </xf>
    <xf numFmtId="0" fontId="115" fillId="0" borderId="0">
      <alignment vertical="center"/>
      <protection locked="0"/>
    </xf>
    <xf numFmtId="0" fontId="79" fillId="50" borderId="0" applyNumberFormat="0" applyBorder="0" applyAlignment="0" applyProtection="0">
      <alignment vertical="center"/>
    </xf>
    <xf numFmtId="0" fontId="14" fillId="48" borderId="0" applyNumberFormat="0" applyBorder="0" applyAlignment="0" applyProtection="0">
      <alignment vertical="center"/>
    </xf>
    <xf numFmtId="0" fontId="76" fillId="18" borderId="0" applyNumberFormat="0" applyBorder="0" applyAlignment="0" applyProtection="0">
      <alignment vertical="center"/>
    </xf>
    <xf numFmtId="0" fontId="14" fillId="48" borderId="0" applyNumberFormat="0" applyBorder="0" applyAlignment="0" applyProtection="0">
      <alignment vertical="center"/>
    </xf>
    <xf numFmtId="0" fontId="7" fillId="0" borderId="0">
      <alignment vertical="center"/>
    </xf>
    <xf numFmtId="0" fontId="14" fillId="26"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12" fillId="0" borderId="0" applyNumberFormat="0" applyFill="0" applyBorder="0" applyAlignment="0" applyProtection="0">
      <alignment vertical="center"/>
    </xf>
    <xf numFmtId="0" fontId="76" fillId="12"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09" fillId="0" borderId="31">
      <alignment horizontal="center"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84" fillId="0" borderId="19" applyNumberFormat="0" applyFill="0" applyAlignment="0" applyProtection="0">
      <alignment vertical="center"/>
    </xf>
    <xf numFmtId="0" fontId="0" fillId="13" borderId="34" applyNumberFormat="0" applyFont="0" applyAlignment="0" applyProtection="0">
      <alignment vertical="center"/>
    </xf>
    <xf numFmtId="0" fontId="7" fillId="0" borderId="0">
      <alignment vertical="center"/>
    </xf>
    <xf numFmtId="0" fontId="76" fillId="15" borderId="0" applyNumberFormat="0" applyBorder="0" applyAlignment="0" applyProtection="0">
      <alignment vertical="center"/>
    </xf>
    <xf numFmtId="0" fontId="84" fillId="0" borderId="19" applyNumberFormat="0" applyFill="0" applyAlignment="0" applyProtection="0">
      <alignment vertical="center"/>
    </xf>
    <xf numFmtId="0" fontId="76" fillId="18" borderId="0" applyNumberFormat="0" applyBorder="0" applyAlignment="0" applyProtection="0">
      <alignment vertical="center"/>
    </xf>
    <xf numFmtId="15" fontId="121" fillId="0" borderId="0">
      <alignment vertical="center"/>
    </xf>
    <xf numFmtId="0" fontId="76" fillId="18" borderId="0" applyNumberFormat="0" applyBorder="0" applyAlignment="0" applyProtection="0">
      <alignment vertical="center"/>
    </xf>
    <xf numFmtId="179" fontId="7" fillId="0" borderId="0" applyFont="0" applyFill="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7" fillId="0" borderId="0">
      <alignment vertical="center"/>
    </xf>
    <xf numFmtId="0" fontId="76" fillId="18" borderId="0" applyNumberFormat="0" applyBorder="0" applyAlignment="0" applyProtection="0">
      <alignment vertical="center"/>
    </xf>
    <xf numFmtId="0" fontId="78" fillId="0" borderId="17" applyNumberFormat="0" applyFill="0" applyProtection="0">
      <alignment horizontal="center" vertical="center"/>
    </xf>
    <xf numFmtId="0" fontId="7" fillId="0" borderId="0">
      <alignment vertical="center"/>
    </xf>
    <xf numFmtId="0" fontId="76" fillId="18" borderId="0" applyNumberFormat="0" applyBorder="0" applyAlignment="0" applyProtection="0">
      <alignment vertical="center"/>
    </xf>
    <xf numFmtId="0" fontId="118" fillId="59" borderId="4">
      <alignment vertical="center"/>
      <protection locked="0"/>
    </xf>
    <xf numFmtId="0" fontId="7" fillId="0" borderId="0">
      <alignment vertical="center"/>
    </xf>
    <xf numFmtId="0" fontId="76" fillId="18" borderId="0" applyNumberFormat="0" applyBorder="0" applyAlignment="0" applyProtection="0">
      <alignment vertical="center"/>
    </xf>
    <xf numFmtId="0" fontId="7" fillId="0" borderId="0">
      <alignment vertical="center"/>
    </xf>
    <xf numFmtId="0" fontId="83" fillId="40" borderId="0" applyNumberFormat="0" applyBorder="0" applyAlignment="0" applyProtection="0">
      <alignment vertical="center"/>
    </xf>
    <xf numFmtId="0" fontId="76" fillId="18" borderId="0" applyNumberFormat="0" applyBorder="0" applyAlignment="0" applyProtection="0">
      <alignment vertical="center"/>
    </xf>
    <xf numFmtId="0" fontId="83" fillId="40" borderId="0" applyNumberFormat="0" applyBorder="0" applyAlignment="0" applyProtection="0">
      <alignment vertical="center"/>
    </xf>
    <xf numFmtId="0" fontId="76" fillId="18" borderId="0" applyNumberFormat="0" applyBorder="0" applyAlignment="0" applyProtection="0">
      <alignment vertical="center"/>
    </xf>
    <xf numFmtId="0" fontId="76" fillId="57" borderId="0" applyNumberFormat="0" applyBorder="0" applyAlignment="0" applyProtection="0">
      <alignment vertical="center"/>
    </xf>
    <xf numFmtId="0" fontId="117" fillId="0" borderId="1">
      <alignment horizontal="left" vertical="center"/>
    </xf>
    <xf numFmtId="0" fontId="79" fillId="18" borderId="0" applyNumberFormat="0" applyBorder="0" applyAlignment="0" applyProtection="0">
      <alignment vertical="center"/>
    </xf>
    <xf numFmtId="0" fontId="120" fillId="0" borderId="36" applyNumberFormat="0" applyAlignment="0" applyProtection="0">
      <alignment horizontal="left" vertical="center"/>
    </xf>
    <xf numFmtId="0" fontId="108" fillId="37" borderId="30" applyNumberFormat="0" applyAlignment="0" applyProtection="0">
      <alignment vertical="center"/>
    </xf>
    <xf numFmtId="0" fontId="14" fillId="29" borderId="0" applyNumberFormat="0" applyBorder="0" applyAlignment="0" applyProtection="0">
      <alignment vertical="center"/>
    </xf>
    <xf numFmtId="0" fontId="76" fillId="14" borderId="0" applyNumberFormat="0" applyBorder="0" applyAlignment="0" applyProtection="0">
      <alignment vertical="center"/>
    </xf>
    <xf numFmtId="183" fontId="92" fillId="0" borderId="17" applyFill="0" applyProtection="0">
      <alignment horizontal="right" vertical="center"/>
    </xf>
    <xf numFmtId="0" fontId="76" fillId="14" borderId="0" applyNumberFormat="0" applyBorder="0" applyAlignment="0" applyProtection="0">
      <alignment vertical="center"/>
    </xf>
    <xf numFmtId="183" fontId="92" fillId="0" borderId="17" applyFill="0" applyProtection="0">
      <alignment horizontal="right" vertical="center"/>
    </xf>
    <xf numFmtId="0" fontId="14" fillId="48" borderId="0" applyNumberFormat="0" applyBorder="0" applyAlignment="0" applyProtection="0">
      <alignment vertical="center"/>
    </xf>
    <xf numFmtId="0" fontId="76" fillId="14" borderId="0" applyNumberFormat="0" applyBorder="0" applyAlignment="0" applyProtection="0">
      <alignment vertical="center"/>
    </xf>
    <xf numFmtId="183" fontId="92" fillId="0" borderId="17" applyFill="0" applyProtection="0">
      <alignment horizontal="righ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118" fillId="59" borderId="4">
      <alignment vertical="center"/>
      <protection locked="0"/>
    </xf>
    <xf numFmtId="0" fontId="79" fillId="38"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6" fillId="57" borderId="0" applyNumberFormat="0" applyBorder="0" applyAlignment="0" applyProtection="0">
      <alignment vertical="center"/>
    </xf>
    <xf numFmtId="15" fontId="121" fillId="0" borderId="0">
      <alignment vertical="center"/>
    </xf>
    <xf numFmtId="0" fontId="12" fillId="0" borderId="0">
      <alignment vertical="center"/>
    </xf>
    <xf numFmtId="9" fontId="7" fillId="0" borderId="0" applyFont="0" applyFill="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14" borderId="0" applyNumberFormat="0" applyBorder="0" applyAlignment="0" applyProtection="0">
      <alignment vertical="center"/>
    </xf>
    <xf numFmtId="0" fontId="14" fillId="13" borderId="0" applyNumberFormat="0" applyBorder="0" applyAlignment="0" applyProtection="0">
      <alignment vertical="center"/>
    </xf>
    <xf numFmtId="0" fontId="76" fillId="16" borderId="0" applyNumberFormat="0" applyBorder="0" applyAlignment="0" applyProtection="0">
      <alignment vertical="center"/>
    </xf>
    <xf numFmtId="0" fontId="7" fillId="0" borderId="0" applyFont="0" applyFill="0" applyBorder="0" applyAlignment="0" applyProtection="0">
      <alignment vertical="center"/>
    </xf>
    <xf numFmtId="0" fontId="14" fillId="13" borderId="0" applyNumberFormat="0" applyBorder="0" applyAlignment="0" applyProtection="0">
      <alignment vertical="center"/>
    </xf>
    <xf numFmtId="0" fontId="76" fillId="16"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84" fillId="0" borderId="19" applyNumberFormat="0" applyFill="0" applyAlignment="0" applyProtection="0">
      <alignment vertical="center"/>
    </xf>
    <xf numFmtId="0" fontId="14" fillId="13" borderId="0" applyNumberFormat="0" applyBorder="0" applyAlignment="0" applyProtection="0">
      <alignment vertical="center"/>
    </xf>
    <xf numFmtId="0" fontId="83" fillId="40" borderId="0" applyNumberFormat="0" applyBorder="0" applyAlignment="0" applyProtection="0">
      <alignment vertical="center"/>
    </xf>
    <xf numFmtId="0" fontId="89" fillId="0" borderId="22" applyNumberFormat="0" applyFill="0" applyAlignment="0" applyProtection="0">
      <alignment vertical="center"/>
    </xf>
    <xf numFmtId="0" fontId="76" fillId="16" borderId="0" applyNumberFormat="0" applyBorder="0" applyAlignment="0" applyProtection="0">
      <alignment vertical="center"/>
    </xf>
    <xf numFmtId="0" fontId="84" fillId="0" borderId="19" applyNumberFormat="0" applyFill="0" applyAlignment="0" applyProtection="0">
      <alignment vertical="center"/>
    </xf>
    <xf numFmtId="0" fontId="14" fillId="13" borderId="0" applyNumberFormat="0" applyBorder="0" applyAlignment="0" applyProtection="0">
      <alignment vertical="center"/>
    </xf>
    <xf numFmtId="0" fontId="84" fillId="0" borderId="19" applyNumberFormat="0" applyFill="0" applyAlignment="0" applyProtection="0">
      <alignment vertical="center"/>
    </xf>
    <xf numFmtId="0" fontId="14" fillId="20" borderId="0" applyNumberFormat="0" applyBorder="0" applyAlignment="0" applyProtection="0">
      <alignment vertical="center"/>
    </xf>
    <xf numFmtId="0" fontId="76" fillId="18" borderId="0" applyNumberFormat="0" applyBorder="0" applyAlignment="0" applyProtection="0">
      <alignment vertical="center"/>
    </xf>
    <xf numFmtId="198" fontId="7" fillId="0" borderId="0" applyFont="0" applyFill="0" applyBorder="0" applyAlignment="0" applyProtection="0">
      <alignment vertical="center"/>
    </xf>
    <xf numFmtId="0" fontId="93" fillId="2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6" fillId="29" borderId="0" applyNumberFormat="0" applyBorder="0" applyAlignment="0" applyProtection="0">
      <alignment vertical="center"/>
    </xf>
    <xf numFmtId="193" fontId="7" fillId="0" borderId="0" applyFont="0" applyFill="0" applyBorder="0" applyAlignment="0" applyProtection="0">
      <alignment vertical="center"/>
    </xf>
    <xf numFmtId="0" fontId="76" fillId="29" borderId="0" applyNumberFormat="0" applyBorder="0" applyAlignment="0" applyProtection="0">
      <alignment vertical="center"/>
    </xf>
    <xf numFmtId="0" fontId="76" fillId="18" borderId="0" applyNumberFormat="0" applyBorder="0" applyAlignment="0" applyProtection="0">
      <alignment vertical="center"/>
    </xf>
    <xf numFmtId="0" fontId="85" fillId="26" borderId="0" applyNumberFormat="0" applyBorder="0" applyAlignment="0" applyProtection="0">
      <alignment vertical="center"/>
    </xf>
    <xf numFmtId="0" fontId="76" fillId="29" borderId="0" applyNumberFormat="0" applyBorder="0" applyAlignment="0" applyProtection="0">
      <alignment vertical="center"/>
    </xf>
    <xf numFmtId="0" fontId="76" fillId="29" borderId="0" applyNumberFormat="0" applyBorder="0" applyAlignment="0" applyProtection="0">
      <alignment vertical="center"/>
    </xf>
    <xf numFmtId="0" fontId="92" fillId="0" borderId="6" applyNumberFormat="0" applyFill="0" applyProtection="0">
      <alignment horizontal="right" vertical="center"/>
    </xf>
    <xf numFmtId="0" fontId="7" fillId="0" borderId="0">
      <alignment vertical="center"/>
    </xf>
    <xf numFmtId="0" fontId="76" fillId="29"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191" fontId="119" fillId="0" borderId="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90" fillId="0" borderId="0" applyNumberFormat="0" applyFill="0" applyBorder="0" applyAlignment="0" applyProtection="0">
      <alignment vertical="center"/>
    </xf>
    <xf numFmtId="0" fontId="76" fillId="14" borderId="0" applyNumberFormat="0" applyBorder="0" applyAlignment="0" applyProtection="0">
      <alignment vertical="center"/>
    </xf>
    <xf numFmtId="0" fontId="90" fillId="0" borderId="0" applyNumberFormat="0" applyFill="0" applyBorder="0" applyAlignment="0" applyProtection="0">
      <alignment vertical="center"/>
    </xf>
    <xf numFmtId="0" fontId="76" fillId="14" borderId="0" applyNumberFormat="0" applyBorder="0" applyAlignment="0" applyProtection="0">
      <alignment vertical="center"/>
    </xf>
    <xf numFmtId="0" fontId="90" fillId="0" borderId="0" applyNumberFormat="0" applyFill="0" applyBorder="0" applyAlignment="0" applyProtection="0">
      <alignment vertical="center"/>
    </xf>
    <xf numFmtId="0" fontId="7" fillId="0" borderId="0">
      <alignment vertical="center"/>
    </xf>
    <xf numFmtId="0" fontId="76" fillId="14" borderId="0" applyNumberFormat="0" applyBorder="0" applyAlignment="0" applyProtection="0">
      <alignment vertical="center"/>
    </xf>
    <xf numFmtId="0" fontId="90" fillId="0" borderId="0" applyNumberFormat="0" applyFill="0" applyBorder="0" applyAlignment="0" applyProtection="0">
      <alignment vertical="center"/>
    </xf>
    <xf numFmtId="182" fontId="7" fillId="0" borderId="0" applyFont="0" applyFill="0" applyBorder="0" applyAlignment="0" applyProtection="0">
      <alignment vertical="center"/>
    </xf>
    <xf numFmtId="0" fontId="90" fillId="0" borderId="0" applyNumberFormat="0" applyFill="0" applyBorder="0" applyAlignment="0" applyProtection="0">
      <alignment vertical="center"/>
    </xf>
    <xf numFmtId="0" fontId="83" fillId="19" borderId="0" applyNumberFormat="0" applyBorder="0" applyAlignment="0" applyProtection="0">
      <alignment vertical="center"/>
    </xf>
    <xf numFmtId="0" fontId="76" fillId="14" borderId="0" applyNumberFormat="0" applyBorder="0" applyAlignment="0" applyProtection="0">
      <alignment vertical="center"/>
    </xf>
    <xf numFmtId="0" fontId="90" fillId="0" borderId="0" applyNumberFormat="0" applyFill="0" applyBorder="0" applyAlignment="0" applyProtection="0">
      <alignment vertical="center"/>
    </xf>
    <xf numFmtId="0" fontId="83" fillId="19" borderId="0" applyNumberFormat="0" applyBorder="0" applyAlignment="0" applyProtection="0">
      <alignment vertical="center"/>
    </xf>
    <xf numFmtId="0" fontId="76" fillId="14" borderId="0" applyNumberFormat="0" applyBorder="0" applyAlignment="0" applyProtection="0">
      <alignment vertical="center"/>
    </xf>
    <xf numFmtId="0" fontId="7" fillId="0" borderId="0">
      <alignment vertical="center"/>
    </xf>
    <xf numFmtId="0" fontId="90" fillId="0" borderId="0" applyNumberFormat="0" applyFill="0" applyBorder="0" applyAlignment="0" applyProtection="0">
      <alignment vertical="center"/>
    </xf>
    <xf numFmtId="0" fontId="83" fillId="19" borderId="0" applyNumberFormat="0" applyBorder="0" applyAlignment="0" applyProtection="0">
      <alignment vertical="center"/>
    </xf>
    <xf numFmtId="0" fontId="76" fillId="14" borderId="0" applyNumberFormat="0" applyBorder="0" applyAlignment="0" applyProtection="0">
      <alignment vertical="center"/>
    </xf>
    <xf numFmtId="9" fontId="7" fillId="0" borderId="0" applyFont="0" applyFill="0" applyBorder="0" applyAlignment="0" applyProtection="0">
      <alignment vertical="center"/>
    </xf>
    <xf numFmtId="0" fontId="76" fillId="18" borderId="0" applyNumberFormat="0" applyBorder="0" applyAlignment="0" applyProtection="0">
      <alignment vertical="center"/>
    </xf>
    <xf numFmtId="0" fontId="83" fillId="19" borderId="0" applyNumberFormat="0" applyBorder="0" applyAlignment="0" applyProtection="0">
      <alignment vertical="center"/>
    </xf>
    <xf numFmtId="0" fontId="14" fillId="48"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4" fillId="48" borderId="0" applyNumberFormat="0" applyBorder="0" applyAlignment="0" applyProtection="0">
      <alignment vertical="center"/>
    </xf>
    <xf numFmtId="9" fontId="7" fillId="0" borderId="0" applyFont="0" applyFill="0" applyBorder="0" applyAlignment="0" applyProtection="0">
      <alignment vertical="center"/>
    </xf>
    <xf numFmtId="0" fontId="14" fillId="48" borderId="0" applyNumberFormat="0" applyBorder="0" applyAlignment="0" applyProtection="0">
      <alignment vertical="center"/>
    </xf>
    <xf numFmtId="9" fontId="7" fillId="0" borderId="0" applyFont="0" applyFill="0" applyBorder="0" applyAlignment="0" applyProtection="0">
      <alignment vertical="center"/>
    </xf>
    <xf numFmtId="0" fontId="14" fillId="48" borderId="0" applyNumberFormat="0" applyBorder="0" applyAlignment="0" applyProtection="0">
      <alignment vertical="center"/>
    </xf>
    <xf numFmtId="0" fontId="62" fillId="60" borderId="0" applyNumberFormat="0" applyBorder="0" applyAlignment="0" applyProtection="0">
      <alignment vertical="center"/>
    </xf>
    <xf numFmtId="9" fontId="7" fillId="0" borderId="0" applyFont="0" applyFill="0" applyBorder="0" applyAlignment="0" applyProtection="0">
      <alignment vertical="center"/>
    </xf>
    <xf numFmtId="0" fontId="14" fillId="29" borderId="0" applyNumberFormat="0" applyBorder="0" applyAlignment="0" applyProtection="0">
      <alignment vertical="center"/>
    </xf>
    <xf numFmtId="0" fontId="108" fillId="37" borderId="30" applyNumberFormat="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4" fillId="29" borderId="0" applyNumberFormat="0" applyBorder="0" applyAlignment="0" applyProtection="0">
      <alignment vertical="center"/>
    </xf>
    <xf numFmtId="0" fontId="108" fillId="37" borderId="30" applyNumberFormat="0" applyAlignment="0" applyProtection="0">
      <alignment vertical="center"/>
    </xf>
    <xf numFmtId="0" fontId="14" fillId="37"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4" fillId="29" borderId="0" applyNumberFormat="0" applyBorder="0" applyAlignment="0" applyProtection="0">
      <alignment vertical="center"/>
    </xf>
    <xf numFmtId="0" fontId="108" fillId="37" borderId="30" applyNumberFormat="0" applyAlignment="0" applyProtection="0">
      <alignment vertical="center"/>
    </xf>
    <xf numFmtId="0" fontId="92" fillId="0" borderId="6" applyNumberFormat="0" applyFill="0" applyProtection="0">
      <alignment horizontal="left" vertical="center"/>
    </xf>
    <xf numFmtId="0" fontId="14" fillId="37" borderId="0" applyNumberFormat="0" applyBorder="0" applyAlignment="0" applyProtection="0">
      <alignment vertical="center"/>
    </xf>
    <xf numFmtId="0" fontId="7" fillId="0" borderId="0">
      <alignment vertical="center"/>
    </xf>
    <xf numFmtId="0" fontId="14" fillId="29" borderId="0" applyNumberFormat="0" applyBorder="0" applyAlignment="0" applyProtection="0">
      <alignment vertical="center"/>
    </xf>
    <xf numFmtId="0" fontId="108" fillId="37" borderId="30" applyNumberFormat="0" applyAlignment="0" applyProtection="0">
      <alignment vertical="center"/>
    </xf>
    <xf numFmtId="0" fontId="76" fillId="29" borderId="0" applyNumberFormat="0" applyBorder="0" applyAlignment="0" applyProtection="0">
      <alignment vertical="center"/>
    </xf>
    <xf numFmtId="0" fontId="112" fillId="0" borderId="0" applyNumberFormat="0" applyFill="0" applyBorder="0" applyAlignment="0" applyProtection="0">
      <alignment vertical="center"/>
    </xf>
    <xf numFmtId="0" fontId="76" fillId="29" borderId="0" applyNumberFormat="0" applyBorder="0" applyAlignment="0" applyProtection="0">
      <alignment vertical="center"/>
    </xf>
    <xf numFmtId="0" fontId="76" fillId="29" borderId="0" applyNumberFormat="0" applyBorder="0" applyAlignment="0" applyProtection="0">
      <alignment vertical="center"/>
    </xf>
    <xf numFmtId="0" fontId="7" fillId="61" borderId="0" applyNumberFormat="0" applyFont="0" applyBorder="0" applyAlignment="0" applyProtection="0">
      <alignment vertical="center"/>
    </xf>
    <xf numFmtId="0" fontId="76" fillId="18" borderId="0" applyNumberFormat="0" applyBorder="0" applyAlignment="0" applyProtection="0">
      <alignment vertical="center"/>
    </xf>
    <xf numFmtId="0" fontId="76" fillId="12" borderId="0" applyNumberFormat="0" applyBorder="0" applyAlignment="0" applyProtection="0">
      <alignment vertical="center"/>
    </xf>
    <xf numFmtId="0" fontId="76" fillId="18" borderId="0" applyNumberFormat="0" applyBorder="0" applyAlignment="0" applyProtection="0">
      <alignment vertical="center"/>
    </xf>
    <xf numFmtId="0" fontId="119" fillId="0" borderId="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109" fillId="0" borderId="31">
      <alignment horizontal="center" vertical="center"/>
    </xf>
    <xf numFmtId="0" fontId="78" fillId="0" borderId="17" applyNumberFormat="0" applyFill="0" applyProtection="0">
      <alignment horizontal="left" vertical="center"/>
    </xf>
    <xf numFmtId="0" fontId="7" fillId="0" borderId="0">
      <alignment vertical="center"/>
    </xf>
    <xf numFmtId="0" fontId="76" fillId="18" borderId="0" applyNumberFormat="0" applyBorder="0" applyAlignment="0" applyProtection="0">
      <alignment vertical="center"/>
    </xf>
    <xf numFmtId="9" fontId="7" fillId="0" borderId="0" applyFont="0" applyFill="0" applyBorder="0" applyAlignment="0" applyProtection="0">
      <alignment vertical="center"/>
    </xf>
    <xf numFmtId="0" fontId="122" fillId="0" borderId="37" applyNumberFormat="0" applyFill="0" applyAlignment="0" applyProtection="0">
      <alignment vertical="center"/>
    </xf>
    <xf numFmtId="0" fontId="76" fillId="18" borderId="0" applyNumberFormat="0" applyBorder="0" applyAlignment="0" applyProtection="0">
      <alignment vertical="center"/>
    </xf>
    <xf numFmtId="0" fontId="84" fillId="0" borderId="19" applyNumberFormat="0" applyFill="0" applyAlignment="0" applyProtection="0">
      <alignment vertical="center"/>
    </xf>
    <xf numFmtId="0" fontId="84" fillId="0" borderId="19" applyNumberFormat="0" applyFill="0" applyAlignment="0" applyProtection="0">
      <alignment vertical="center"/>
    </xf>
    <xf numFmtId="0" fontId="76" fillId="18" borderId="0" applyNumberFormat="0" applyBorder="0" applyAlignment="0" applyProtection="0">
      <alignment vertical="center"/>
    </xf>
    <xf numFmtId="0" fontId="76" fillId="16" borderId="0" applyNumberFormat="0" applyBorder="0" applyAlignment="0" applyProtection="0">
      <alignment vertical="center"/>
    </xf>
    <xf numFmtId="0" fontId="14" fillId="26" borderId="0" applyNumberFormat="0" applyBorder="0" applyAlignment="0" applyProtection="0">
      <alignment vertical="center"/>
    </xf>
    <xf numFmtId="0" fontId="7" fillId="0" borderId="0">
      <alignment vertical="center"/>
    </xf>
    <xf numFmtId="0" fontId="14" fillId="26" borderId="0" applyNumberFormat="0" applyBorder="0" applyAlignment="0" applyProtection="0">
      <alignment vertical="center"/>
    </xf>
    <xf numFmtId="0" fontId="77" fillId="13" borderId="1" applyNumberFormat="0" applyBorder="0" applyAlignment="0" applyProtection="0">
      <alignment vertical="center"/>
    </xf>
    <xf numFmtId="0" fontId="14" fillId="26" borderId="0" applyNumberFormat="0" applyBorder="0" applyAlignment="0" applyProtection="0">
      <alignment vertical="center"/>
    </xf>
    <xf numFmtId="0" fontId="14" fillId="48" borderId="0" applyNumberFormat="0" applyBorder="0" applyAlignment="0" applyProtection="0">
      <alignment vertical="center"/>
    </xf>
    <xf numFmtId="0" fontId="113" fillId="0" borderId="32" applyNumberFormat="0" applyFill="0" applyAlignment="0" applyProtection="0">
      <alignment vertical="center"/>
    </xf>
    <xf numFmtId="0" fontId="76" fillId="15" borderId="0" applyNumberFormat="0" applyBorder="0" applyAlignment="0" applyProtection="0">
      <alignment vertical="center"/>
    </xf>
    <xf numFmtId="0" fontId="7" fillId="0" borderId="0">
      <alignment vertical="center"/>
    </xf>
    <xf numFmtId="0" fontId="85" fillId="20" borderId="0" applyNumberFormat="0" applyBorder="0" applyAlignment="0" applyProtection="0">
      <alignment vertical="center"/>
    </xf>
    <xf numFmtId="0" fontId="76" fillId="15" borderId="0" applyNumberFormat="0" applyBorder="0" applyAlignment="0" applyProtection="0">
      <alignment vertical="center"/>
    </xf>
    <xf numFmtId="0" fontId="7" fillId="0" borderId="0">
      <alignment vertical="center"/>
    </xf>
    <xf numFmtId="0" fontId="85" fillId="20" borderId="0" applyNumberFormat="0" applyBorder="0" applyAlignment="0" applyProtection="0">
      <alignment vertical="center"/>
    </xf>
    <xf numFmtId="0" fontId="126" fillId="37" borderId="38">
      <alignment horizontal="left" vertical="center"/>
      <protection locked="0" hidden="1"/>
    </xf>
    <xf numFmtId="0" fontId="76" fillId="16" borderId="0" applyNumberFormat="0" applyBorder="0" applyAlignment="0" applyProtection="0">
      <alignment vertical="center"/>
    </xf>
    <xf numFmtId="0" fontId="113" fillId="0" borderId="32" applyNumberFormat="0" applyFill="0" applyAlignment="0" applyProtection="0">
      <alignment vertical="center"/>
    </xf>
    <xf numFmtId="0" fontId="126" fillId="37" borderId="38">
      <alignment horizontal="left" vertical="center"/>
      <protection locked="0" hidden="1"/>
    </xf>
    <xf numFmtId="0" fontId="76" fillId="16" borderId="0" applyNumberFormat="0" applyBorder="0" applyAlignment="0" applyProtection="0">
      <alignment vertical="center"/>
    </xf>
    <xf numFmtId="0" fontId="98" fillId="0" borderId="33" applyNumberFormat="0" applyFill="0" applyAlignment="0" applyProtection="0">
      <alignment vertical="center"/>
    </xf>
    <xf numFmtId="181" fontId="7" fillId="0" borderId="0" applyFont="0" applyFill="0" applyBorder="0" applyAlignment="0" applyProtection="0">
      <alignment vertical="center"/>
    </xf>
    <xf numFmtId="0" fontId="76" fillId="16" borderId="0" applyNumberFormat="0" applyBorder="0" applyAlignment="0" applyProtection="0">
      <alignment vertical="center"/>
    </xf>
    <xf numFmtId="0" fontId="76" fillId="16" borderId="0" applyNumberFormat="0" applyBorder="0" applyAlignment="0" applyProtection="0">
      <alignment vertical="center"/>
    </xf>
    <xf numFmtId="0" fontId="89" fillId="0" borderId="39" applyNumberFormat="0" applyFill="0" applyAlignment="0" applyProtection="0">
      <alignment vertical="center"/>
    </xf>
    <xf numFmtId="0" fontId="83" fillId="40" borderId="0" applyNumberFormat="0" applyBorder="0" applyAlignment="0" applyProtection="0">
      <alignment vertical="center"/>
    </xf>
    <xf numFmtId="0" fontId="76" fillId="16" borderId="0" applyNumberFormat="0" applyBorder="0" applyAlignment="0" applyProtection="0">
      <alignment vertical="center"/>
    </xf>
    <xf numFmtId="0" fontId="89" fillId="0" borderId="39" applyNumberFormat="0" applyFill="0" applyAlignment="0" applyProtection="0">
      <alignment vertical="center"/>
    </xf>
    <xf numFmtId="0" fontId="83" fillId="40" borderId="0" applyNumberFormat="0" applyBorder="0" applyAlignment="0" applyProtection="0">
      <alignment vertical="center"/>
    </xf>
    <xf numFmtId="0" fontId="84" fillId="0" borderId="19" applyNumberFormat="0" applyFill="0" applyAlignment="0" applyProtection="0">
      <alignment vertical="center"/>
    </xf>
    <xf numFmtId="0" fontId="76" fillId="16" borderId="0" applyNumberFormat="0" applyBorder="0" applyAlignment="0" applyProtection="0">
      <alignment vertical="center"/>
    </xf>
    <xf numFmtId="0" fontId="89" fillId="0" borderId="22" applyNumberFormat="0" applyFill="0" applyAlignment="0" applyProtection="0">
      <alignment vertical="center"/>
    </xf>
    <xf numFmtId="0" fontId="84" fillId="0" borderId="19" applyNumberFormat="0" applyFill="0" applyAlignment="0" applyProtection="0">
      <alignment vertical="center"/>
    </xf>
    <xf numFmtId="9" fontId="7" fillId="0" borderId="0" applyFont="0" applyFill="0" applyBorder="0" applyAlignment="0" applyProtection="0">
      <alignment vertical="center"/>
    </xf>
    <xf numFmtId="0" fontId="76" fillId="16" borderId="0" applyNumberFormat="0" applyBorder="0" applyAlignment="0" applyProtection="0">
      <alignment vertical="center"/>
    </xf>
    <xf numFmtId="0" fontId="89" fillId="0" borderId="22" applyNumberFormat="0" applyFill="0" applyAlignment="0" applyProtection="0">
      <alignment vertical="center"/>
    </xf>
    <xf numFmtId="0" fontId="14" fillId="13" borderId="0" applyNumberFormat="0" applyBorder="0" applyAlignment="0" applyProtection="0">
      <alignment vertical="center"/>
    </xf>
    <xf numFmtId="0" fontId="14" fillId="37" borderId="0" applyNumberFormat="0" applyBorder="0" applyAlignment="0" applyProtection="0">
      <alignment vertical="center"/>
    </xf>
    <xf numFmtId="0" fontId="98" fillId="0" borderId="33" applyNumberFormat="0" applyFill="0" applyAlignment="0" applyProtection="0">
      <alignment vertical="center"/>
    </xf>
    <xf numFmtId="0" fontId="109" fillId="0" borderId="0" applyNumberFormat="0" applyFill="0" applyBorder="0" applyAlignment="0" applyProtection="0">
      <alignment vertical="center"/>
    </xf>
    <xf numFmtId="0" fontId="7" fillId="0" borderId="0">
      <alignment vertical="center"/>
    </xf>
    <xf numFmtId="0" fontId="7" fillId="0" borderId="0">
      <alignment vertical="center"/>
    </xf>
    <xf numFmtId="0" fontId="14"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84" fillId="0" borderId="19" applyNumberFormat="0" applyFill="0" applyAlignment="0" applyProtection="0">
      <alignment vertical="center"/>
    </xf>
    <xf numFmtId="0" fontId="76" fillId="12" borderId="0" applyNumberFormat="0" applyBorder="0" applyAlignment="0" applyProtection="0">
      <alignment vertical="center"/>
    </xf>
    <xf numFmtId="9" fontId="7" fillId="0" borderId="0" applyFont="0" applyFill="0" applyBorder="0" applyAlignment="0" applyProtection="0">
      <alignment vertical="center"/>
    </xf>
    <xf numFmtId="187" fontId="7" fillId="0" borderId="0" applyFont="0" applyFill="0" applyBorder="0" applyAlignment="0" applyProtection="0">
      <alignment vertical="center"/>
    </xf>
    <xf numFmtId="0" fontId="98" fillId="0" borderId="33" applyNumberFormat="0" applyFill="0" applyAlignment="0" applyProtection="0">
      <alignment vertical="center"/>
    </xf>
    <xf numFmtId="0" fontId="128" fillId="0" borderId="0" applyNumberFormat="0" applyFill="0" applyBorder="0" applyAlignment="0" applyProtection="0">
      <alignment vertical="center"/>
    </xf>
    <xf numFmtId="186" fontId="7" fillId="0" borderId="0" applyFont="0" applyFill="0" applyBorder="0" applyAlignment="0" applyProtection="0">
      <alignment vertical="center"/>
    </xf>
    <xf numFmtId="0" fontId="113" fillId="0" borderId="32" applyNumberFormat="0" applyFill="0" applyAlignment="0" applyProtection="0">
      <alignment vertical="center"/>
    </xf>
    <xf numFmtId="0" fontId="7" fillId="0" borderId="0">
      <alignment vertical="center"/>
    </xf>
    <xf numFmtId="0" fontId="85" fillId="20" borderId="0" applyNumberFormat="0" applyBorder="0" applyAlignment="0" applyProtection="0">
      <alignment vertical="center"/>
    </xf>
    <xf numFmtId="185" fontId="119" fillId="0" borderId="0">
      <alignment vertical="center"/>
    </xf>
    <xf numFmtId="15" fontId="121" fillId="0" borderId="0">
      <alignment vertical="center"/>
    </xf>
    <xf numFmtId="0" fontId="12" fillId="0" borderId="0">
      <alignment vertical="center"/>
    </xf>
    <xf numFmtId="15" fontId="121" fillId="0" borderId="0">
      <alignment vertical="center"/>
    </xf>
    <xf numFmtId="201" fontId="119" fillId="0" borderId="0">
      <alignment vertical="center"/>
    </xf>
    <xf numFmtId="0" fontId="103" fillId="40" borderId="0" applyNumberFormat="0" applyBorder="0" applyAlignment="0" applyProtection="0">
      <alignment vertical="center"/>
    </xf>
    <xf numFmtId="0" fontId="130" fillId="0" borderId="40"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7" fillId="29" borderId="0" applyNumberFormat="0" applyBorder="0" applyAlignment="0" applyProtection="0">
      <alignment vertical="center"/>
    </xf>
    <xf numFmtId="0" fontId="7" fillId="0" borderId="0">
      <alignment vertical="center"/>
    </xf>
    <xf numFmtId="0" fontId="120" fillId="0" borderId="36" applyNumberFormat="0" applyAlignment="0" applyProtection="0">
      <alignment horizontal="left" vertical="center"/>
    </xf>
    <xf numFmtId="0" fontId="79" fillId="18" borderId="0" applyNumberFormat="0" applyBorder="0" applyAlignment="0" applyProtection="0">
      <alignment vertical="center"/>
    </xf>
    <xf numFmtId="0" fontId="120" fillId="0" borderId="35">
      <alignment horizontal="left" vertical="center"/>
    </xf>
    <xf numFmtId="0" fontId="120" fillId="0" borderId="35">
      <alignment horizontal="left" vertical="center"/>
    </xf>
    <xf numFmtId="0" fontId="77" fillId="13" borderId="1" applyNumberFormat="0" applyBorder="0" applyAlignment="0" applyProtection="0">
      <alignment vertical="center"/>
    </xf>
    <xf numFmtId="43" fontId="0" fillId="0" borderId="0" applyFont="0" applyFill="0" applyBorder="0" applyAlignment="0" applyProtection="0">
      <alignment vertical="center"/>
    </xf>
    <xf numFmtId="0" fontId="77" fillId="13" borderId="1" applyNumberFormat="0" applyBorder="0" applyAlignment="0" applyProtection="0">
      <alignment vertical="center"/>
    </xf>
    <xf numFmtId="43" fontId="0" fillId="0" borderId="0" applyFont="0" applyFill="0" applyBorder="0" applyAlignment="0" applyProtection="0">
      <alignment vertical="center"/>
    </xf>
    <xf numFmtId="0" fontId="77" fillId="13" borderId="1" applyNumberFormat="0" applyBorder="0" applyAlignment="0" applyProtection="0">
      <alignment vertical="center"/>
    </xf>
    <xf numFmtId="0" fontId="77" fillId="13" borderId="1" applyNumberFormat="0" applyBorder="0" applyAlignment="0" applyProtection="0">
      <alignment vertical="center"/>
    </xf>
    <xf numFmtId="0" fontId="7" fillId="0" borderId="0">
      <alignment vertical="center"/>
    </xf>
    <xf numFmtId="0" fontId="77" fillId="13" borderId="1" applyNumberFormat="0" applyBorder="0" applyAlignment="0" applyProtection="0">
      <alignment vertical="center"/>
    </xf>
    <xf numFmtId="0" fontId="77" fillId="13" borderId="1" applyNumberFormat="0" applyBorder="0" applyAlignment="0" applyProtection="0">
      <alignment vertical="center"/>
    </xf>
    <xf numFmtId="197" fontId="125" fillId="63" borderId="0">
      <alignment vertical="center"/>
    </xf>
    <xf numFmtId="0" fontId="7" fillId="0" borderId="0">
      <alignment vertical="center"/>
    </xf>
    <xf numFmtId="0" fontId="79" fillId="64" borderId="0" applyNumberFormat="0" applyBorder="0" applyAlignment="0" applyProtection="0">
      <alignment vertical="center"/>
    </xf>
    <xf numFmtId="197" fontId="124" fillId="62" borderId="0">
      <alignment vertical="center"/>
    </xf>
    <xf numFmtId="38" fontId="7" fillId="0" borderId="0" applyFont="0" applyFill="0" applyBorder="0" applyAlignment="0" applyProtection="0">
      <alignment vertical="center"/>
    </xf>
    <xf numFmtId="0" fontId="112" fillId="0" borderId="0" applyNumberFormat="0" applyFill="0" applyBorder="0" applyAlignment="0" applyProtection="0">
      <alignment vertical="center"/>
    </xf>
    <xf numFmtId="40" fontId="7" fillId="0" borderId="0" applyFont="0" applyFill="0" applyBorder="0" applyAlignment="0" applyProtection="0">
      <alignment vertical="center"/>
    </xf>
    <xf numFmtId="0" fontId="7" fillId="0" borderId="0">
      <alignment vertical="center"/>
    </xf>
    <xf numFmtId="0" fontId="78" fillId="0" borderId="17" applyNumberFormat="0" applyFill="0" applyProtection="0">
      <alignment horizontal="center" vertical="center"/>
    </xf>
    <xf numFmtId="0" fontId="7" fillId="0" borderId="0">
      <alignment vertical="center"/>
    </xf>
    <xf numFmtId="179" fontId="7" fillId="0" borderId="0" applyFont="0" applyFill="0" applyBorder="0" applyAlignment="0" applyProtection="0">
      <alignment vertical="center"/>
    </xf>
    <xf numFmtId="43" fontId="0" fillId="0" borderId="0" applyFont="0" applyFill="0" applyBorder="0" applyAlignment="0" applyProtection="0">
      <alignment vertical="center"/>
    </xf>
    <xf numFmtId="184" fontId="7" fillId="0" borderId="0" applyFont="0" applyFill="0" applyBorder="0" applyAlignment="0" applyProtection="0">
      <alignment vertical="center"/>
    </xf>
    <xf numFmtId="0" fontId="84" fillId="0" borderId="19" applyNumberFormat="0" applyFill="0" applyAlignment="0" applyProtection="0">
      <alignment vertical="center"/>
    </xf>
    <xf numFmtId="1" fontId="92" fillId="0" borderId="17" applyFill="0" applyProtection="0">
      <alignment horizontal="center" vertical="center"/>
    </xf>
    <xf numFmtId="40" fontId="123" fillId="58" borderId="38">
      <alignment horizontal="centerContinuous" vertical="center"/>
    </xf>
    <xf numFmtId="1" fontId="92" fillId="0" borderId="17" applyFill="0" applyProtection="0">
      <alignment horizontal="center" vertical="center"/>
    </xf>
    <xf numFmtId="40" fontId="123" fillId="58" borderId="38">
      <alignment horizontal="centerContinuous" vertical="center"/>
    </xf>
    <xf numFmtId="9" fontId="7" fillId="0" borderId="0" applyFont="0" applyFill="0" applyBorder="0" applyAlignment="0" applyProtection="0">
      <alignment vertical="center"/>
    </xf>
    <xf numFmtId="0" fontId="109" fillId="0" borderId="31">
      <alignment horizontal="center" vertical="center"/>
    </xf>
    <xf numFmtId="37" fontId="129" fillId="0" borderId="0">
      <alignment vertical="center"/>
    </xf>
    <xf numFmtId="0" fontId="109" fillId="0" borderId="31">
      <alignment horizontal="center" vertical="center"/>
    </xf>
    <xf numFmtId="37" fontId="129" fillId="0" borderId="0">
      <alignment vertical="center"/>
    </xf>
    <xf numFmtId="0" fontId="109" fillId="0" borderId="31">
      <alignment horizontal="center" vertical="center"/>
    </xf>
    <xf numFmtId="37" fontId="129" fillId="0" borderId="0">
      <alignment vertical="center"/>
    </xf>
    <xf numFmtId="0" fontId="0" fillId="0" borderId="0">
      <alignment vertical="center"/>
    </xf>
    <xf numFmtId="9" fontId="7" fillId="0" borderId="0" applyFont="0" applyFill="0" applyBorder="0" applyAlignment="0" applyProtection="0">
      <alignment vertical="center"/>
    </xf>
    <xf numFmtId="0" fontId="109" fillId="0" borderId="31">
      <alignment horizontal="center" vertical="center"/>
    </xf>
    <xf numFmtId="37" fontId="129" fillId="0" borderId="0">
      <alignment vertical="center"/>
    </xf>
    <xf numFmtId="178" fontId="92" fillId="0" borderId="0">
      <alignment vertical="center"/>
    </xf>
    <xf numFmtId="9" fontId="7" fillId="0" borderId="0" applyFont="0" applyFill="0" applyBorder="0" applyAlignment="0" applyProtection="0">
      <alignment vertical="center"/>
    </xf>
    <xf numFmtId="0" fontId="115" fillId="0" borderId="0">
      <alignment vertical="center"/>
    </xf>
    <xf numFmtId="3" fontId="7" fillId="0" borderId="0" applyFont="0" applyFill="0" applyBorder="0" applyAlignment="0" applyProtection="0">
      <alignment vertical="center"/>
    </xf>
    <xf numFmtId="0" fontId="7" fillId="0" borderId="0">
      <alignment vertical="center"/>
    </xf>
    <xf numFmtId="0" fontId="7" fillId="0" borderId="0">
      <alignment vertical="center"/>
    </xf>
    <xf numFmtId="0" fontId="108" fillId="37" borderId="30" applyNumberFormat="0" applyAlignment="0" applyProtection="0">
      <alignment vertical="center"/>
    </xf>
    <xf numFmtId="14" fontId="87" fillId="0" borderId="0">
      <alignment horizontal="center" vertical="center" wrapText="1"/>
      <protection locked="0"/>
    </xf>
    <xf numFmtId="0" fontId="118" fillId="59" borderId="4">
      <alignment vertical="center"/>
      <protection locked="0"/>
    </xf>
    <xf numFmtId="0" fontId="7" fillId="0" borderId="0">
      <alignment vertical="center"/>
    </xf>
    <xf numFmtId="10" fontId="7" fillId="0" borderId="0" applyFont="0" applyFill="0" applyBorder="0" applyAlignment="0" applyProtection="0">
      <alignment vertical="center"/>
    </xf>
    <xf numFmtId="0" fontId="0" fillId="0" borderId="0">
      <alignment vertical="center"/>
    </xf>
    <xf numFmtId="9" fontId="7" fillId="0" borderId="0" applyFont="0" applyFill="0" applyBorder="0" applyAlignment="0" applyProtection="0">
      <alignment vertical="center"/>
    </xf>
    <xf numFmtId="0" fontId="90" fillId="0" borderId="0" applyNumberFormat="0" applyFill="0" applyBorder="0" applyAlignment="0" applyProtection="0">
      <alignment vertical="center"/>
    </xf>
    <xf numFmtId="9" fontId="7" fillId="0" borderId="0" applyFont="0" applyFill="0" applyBorder="0" applyAlignment="0" applyProtection="0">
      <alignment vertical="center"/>
    </xf>
    <xf numFmtId="0" fontId="127" fillId="0" borderId="0" applyNumberFormat="0" applyFill="0" applyBorder="0" applyAlignment="0" applyProtection="0">
      <alignment vertical="center"/>
    </xf>
    <xf numFmtId="199" fontId="7" fillId="0" borderId="0" applyFont="0" applyFill="0" applyProtection="0">
      <alignment vertical="center"/>
    </xf>
    <xf numFmtId="0" fontId="7" fillId="0" borderId="0">
      <alignment vertical="center"/>
    </xf>
    <xf numFmtId="0" fontId="79" fillId="49"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92" fillId="0" borderId="6" applyNumberFormat="0" applyFill="0" applyProtection="0">
      <alignment horizontal="right" vertical="center"/>
    </xf>
    <xf numFmtId="0" fontId="109" fillId="0" borderId="31">
      <alignment horizontal="center" vertical="center"/>
    </xf>
    <xf numFmtId="15" fontId="7" fillId="0" borderId="0" applyFont="0" applyFill="0" applyBorder="0" applyAlignment="0" applyProtection="0">
      <alignment vertical="center"/>
    </xf>
    <xf numFmtId="0" fontId="92" fillId="0" borderId="6" applyNumberFormat="0" applyFill="0" applyProtection="0">
      <alignment horizontal="righ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0" fontId="98" fillId="0" borderId="0" applyNumberFormat="0" applyFill="0" applyBorder="0" applyAlignment="0" applyProtection="0">
      <alignment vertical="center"/>
    </xf>
    <xf numFmtId="4" fontId="7" fillId="0" borderId="0" applyFont="0" applyFill="0" applyBorder="0" applyAlignment="0" applyProtection="0">
      <alignment vertical="center"/>
    </xf>
    <xf numFmtId="0" fontId="7" fillId="0" borderId="0">
      <alignment vertical="center"/>
    </xf>
    <xf numFmtId="0" fontId="92" fillId="0" borderId="6" applyNumberFormat="0" applyFill="0" applyProtection="0">
      <alignment horizontal="right" vertical="center"/>
    </xf>
    <xf numFmtId="0" fontId="0" fillId="0" borderId="0">
      <alignment vertical="center"/>
    </xf>
    <xf numFmtId="0" fontId="109" fillId="0" borderId="31">
      <alignment horizontal="center" vertical="center"/>
    </xf>
    <xf numFmtId="0" fontId="109" fillId="0" borderId="31">
      <alignment horizontal="center" vertical="center"/>
    </xf>
    <xf numFmtId="0" fontId="0" fillId="0" borderId="0">
      <alignment vertical="center"/>
    </xf>
    <xf numFmtId="0" fontId="109" fillId="0" borderId="31">
      <alignment horizontal="center" vertical="center"/>
    </xf>
    <xf numFmtId="0" fontId="109" fillId="0" borderId="31">
      <alignment horizontal="center" vertical="center"/>
    </xf>
    <xf numFmtId="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61" borderId="0" applyNumberFormat="0" applyFont="0" applyBorder="0" applyAlignment="0" applyProtection="0">
      <alignment vertical="center"/>
    </xf>
    <xf numFmtId="0" fontId="7" fillId="0" borderId="0">
      <alignment vertical="center"/>
    </xf>
    <xf numFmtId="0" fontId="108" fillId="37" borderId="30" applyNumberFormat="0" applyAlignment="0" applyProtection="0">
      <alignment vertical="center"/>
    </xf>
    <xf numFmtId="0" fontId="118" fillId="59" borderId="4">
      <alignment vertical="center"/>
      <protection locked="0"/>
    </xf>
    <xf numFmtId="0" fontId="131" fillId="0" borderId="0">
      <alignment vertical="center"/>
    </xf>
    <xf numFmtId="0" fontId="79" fillId="38" borderId="0" applyNumberFormat="0" applyBorder="0" applyAlignment="0" applyProtection="0">
      <alignment vertical="center"/>
    </xf>
    <xf numFmtId="0" fontId="118" fillId="59" borderId="4">
      <alignment vertical="center"/>
      <protection locked="0"/>
    </xf>
    <xf numFmtId="0" fontId="118" fillId="59" borderId="4">
      <alignment vertical="center"/>
      <protection locked="0"/>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0" fontId="90" fillId="0" borderId="0" applyNumberFormat="0" applyFill="0" applyBorder="0" applyAlignment="0" applyProtection="0">
      <alignment vertical="center"/>
    </xf>
    <xf numFmtId="9" fontId="7" fillId="0" borderId="0" applyFont="0" applyFill="0" applyBorder="0" applyAlignment="0" applyProtection="0">
      <alignment vertical="center"/>
    </xf>
    <xf numFmtId="0" fontId="132" fillId="0" borderId="0" applyNumberFormat="0" applyFill="0" applyBorder="0" applyAlignment="0" applyProtection="0">
      <alignment vertical="center"/>
    </xf>
    <xf numFmtId="188" fontId="0" fillId="0" borderId="0" applyFont="0" applyFill="0" applyBorder="0" applyAlignment="0" applyProtection="0">
      <alignment vertical="center"/>
    </xf>
    <xf numFmtId="9" fontId="7" fillId="0" borderId="0" applyFont="0" applyFill="0" applyBorder="0" applyAlignment="0" applyProtection="0">
      <alignment vertical="center"/>
    </xf>
    <xf numFmtId="0" fontId="112" fillId="0" borderId="0" applyNumberFormat="0" applyFill="0" applyBorder="0" applyAlignment="0" applyProtection="0">
      <alignment vertical="center"/>
    </xf>
    <xf numFmtId="0" fontId="83" fillId="19"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pplyProtection="0"/>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0"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30" fillId="0" borderId="40"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13" fillId="0" borderId="32"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92" fillId="0" borderId="6" applyNumberFormat="0" applyFill="0" applyProtection="0">
      <alignment horizontal="right" vertical="center"/>
    </xf>
    <xf numFmtId="9" fontId="7" fillId="0" borderId="0" applyFont="0" applyFill="0" applyBorder="0" applyAlignment="0" applyProtection="0">
      <alignment vertical="center"/>
    </xf>
    <xf numFmtId="0" fontId="122" fillId="0" borderId="37"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32" fillId="0" borderId="41"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27" fillId="0" borderId="0" applyNumberFormat="0" applyFill="0" applyBorder="0" applyAlignment="0" applyProtection="0">
      <alignment vertical="center"/>
    </xf>
    <xf numFmtId="0" fontId="90" fillId="0" borderId="0" applyNumberFormat="0" applyFill="0" applyBorder="0" applyAlignment="0" applyProtection="0">
      <alignment vertical="center"/>
    </xf>
    <xf numFmtId="9" fontId="7" fillId="0" borderId="0" applyFont="0" applyFill="0" applyBorder="0" applyAlignment="0" applyProtection="0">
      <alignment vertical="center"/>
    </xf>
    <xf numFmtId="0" fontId="1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12" fillId="0" borderId="0" applyNumberFormat="0" applyFill="0" applyBorder="0" applyAlignment="0" applyProtection="0">
      <alignment vertical="center"/>
    </xf>
    <xf numFmtId="196" fontId="7" fillId="0" borderId="0" applyFont="0" applyFill="0" applyBorder="0" applyAlignment="0" applyProtection="0">
      <alignment vertical="center"/>
    </xf>
    <xf numFmtId="0" fontId="133" fillId="0" borderId="6" applyNumberFormat="0" applyFill="0" applyProtection="0">
      <alignment horizontal="center" vertical="center"/>
    </xf>
    <xf numFmtId="0" fontId="92" fillId="0" borderId="6" applyNumberFormat="0" applyFill="0" applyProtection="0">
      <alignment horizontal="right" vertical="center"/>
    </xf>
    <xf numFmtId="0" fontId="92" fillId="0" borderId="6" applyNumberFormat="0" applyFill="0" applyProtection="0">
      <alignment horizontal="right" vertical="center"/>
    </xf>
    <xf numFmtId="0" fontId="84" fillId="0" borderId="19" applyNumberFormat="0" applyFill="0" applyAlignment="0" applyProtection="0">
      <alignment vertical="center"/>
    </xf>
    <xf numFmtId="0" fontId="84" fillId="0" borderId="19" applyNumberFormat="0" applyFill="0" applyAlignment="0" applyProtection="0">
      <alignment vertical="center"/>
    </xf>
    <xf numFmtId="0" fontId="113" fillId="0" borderId="32" applyNumberFormat="0" applyFill="0" applyAlignment="0" applyProtection="0">
      <alignment vertical="center"/>
    </xf>
    <xf numFmtId="0" fontId="84" fillId="0" borderId="19" applyNumberFormat="0" applyFill="0" applyAlignment="0" applyProtection="0">
      <alignment vertical="center"/>
    </xf>
    <xf numFmtId="0" fontId="7" fillId="0" borderId="0">
      <alignment vertical="center"/>
    </xf>
    <xf numFmtId="0" fontId="113" fillId="0" borderId="32" applyNumberFormat="0" applyFill="0" applyAlignment="0" applyProtection="0">
      <alignment vertical="center"/>
    </xf>
    <xf numFmtId="0" fontId="7" fillId="0" borderId="0">
      <alignment vertical="center"/>
    </xf>
    <xf numFmtId="0" fontId="113" fillId="0" borderId="32" applyNumberFormat="0" applyFill="0" applyAlignment="0" applyProtection="0">
      <alignment vertical="center"/>
    </xf>
    <xf numFmtId="0" fontId="7" fillId="0" borderId="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98" fillId="0" borderId="33" applyNumberFormat="0" applyFill="0" applyAlignment="0" applyProtection="0">
      <alignment vertical="center"/>
    </xf>
    <xf numFmtId="0" fontId="85" fillId="20" borderId="0" applyNumberFormat="0" applyBorder="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7" fillId="0" borderId="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113" fillId="0" borderId="32" applyNumberFormat="0" applyFill="0" applyAlignment="0" applyProtection="0">
      <alignment vertical="center"/>
    </xf>
    <xf numFmtId="0" fontId="7" fillId="0" borderId="0">
      <alignment vertical="center"/>
    </xf>
    <xf numFmtId="0" fontId="7" fillId="0" borderId="0"/>
    <xf numFmtId="0" fontId="132" fillId="0" borderId="41" applyNumberFormat="0" applyFill="0" applyAlignment="0" applyProtection="0">
      <alignment vertical="center"/>
    </xf>
    <xf numFmtId="0" fontId="85" fillId="20" borderId="0" applyNumberFormat="0" applyBorder="0" applyAlignment="0" applyProtection="0">
      <alignment vertical="center"/>
    </xf>
    <xf numFmtId="0" fontId="98" fillId="0" borderId="33" applyNumberFormat="0" applyFill="0" applyAlignment="0" applyProtection="0">
      <alignment vertical="center"/>
    </xf>
    <xf numFmtId="0" fontId="85" fillId="20" borderId="0" applyNumberFormat="0" applyBorder="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2" fillId="0" borderId="6" applyNumberFormat="0" applyFill="0" applyProtection="0">
      <alignment horizontal="lef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98" fillId="0" borderId="0" applyNumberFormat="0" applyFill="0" applyBorder="0" applyAlignment="0" applyProtection="0">
      <alignmen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117" fillId="0" borderId="1">
      <alignment horizontal="left" vertical="center"/>
    </xf>
    <xf numFmtId="0" fontId="98" fillId="0" borderId="33" applyNumberFormat="0" applyFill="0" applyAlignment="0" applyProtection="0">
      <alignment vertical="center"/>
    </xf>
    <xf numFmtId="0" fontId="98" fillId="0" borderId="33" applyNumberFormat="0" applyFill="0" applyAlignment="0" applyProtection="0">
      <alignment vertical="center"/>
    </xf>
    <xf numFmtId="0" fontId="7" fillId="0" borderId="0">
      <alignment vertical="center"/>
    </xf>
    <xf numFmtId="0" fontId="98" fillId="0" borderId="33" applyNumberFormat="0" applyFill="0" applyAlignment="0" applyProtection="0">
      <alignment vertical="center"/>
    </xf>
    <xf numFmtId="1" fontId="92" fillId="0" borderId="17" applyFill="0" applyProtection="0">
      <alignment horizontal="center" vertical="center"/>
    </xf>
    <xf numFmtId="0" fontId="7" fillId="0" borderId="0">
      <alignment vertical="center"/>
    </xf>
    <xf numFmtId="0" fontId="132" fillId="0" borderId="0" applyNumberFormat="0" applyFill="0" applyBorder="0" applyAlignment="0" applyProtection="0">
      <alignment vertical="center"/>
    </xf>
    <xf numFmtId="188"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3" fillId="40" borderId="0" applyNumberFormat="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0" fillId="0" borderId="0">
      <alignment vertical="center"/>
    </xf>
    <xf numFmtId="0" fontId="108" fillId="37" borderId="30" applyNumberFormat="0" applyAlignment="0" applyProtection="0">
      <alignment vertical="center"/>
    </xf>
    <xf numFmtId="0" fontId="112" fillId="0" borderId="0" applyNumberFormat="0" applyFill="0" applyBorder="0" applyAlignment="0" applyProtection="0">
      <alignment vertical="center"/>
    </xf>
    <xf numFmtId="0" fontId="133" fillId="0" borderId="6" applyNumberFormat="0" applyFill="0" applyProtection="0">
      <alignment horizontal="center" vertical="center"/>
    </xf>
    <xf numFmtId="0" fontId="7" fillId="0" borderId="0">
      <alignment vertical="center"/>
    </xf>
    <xf numFmtId="0" fontId="133" fillId="0" borderId="6" applyNumberFormat="0" applyFill="0" applyProtection="0">
      <alignment horizontal="center" vertical="center"/>
    </xf>
    <xf numFmtId="0" fontId="85" fillId="26" borderId="0" applyNumberFormat="0" applyBorder="0" applyAlignment="0" applyProtection="0">
      <alignment vertical="center"/>
    </xf>
    <xf numFmtId="0" fontId="133" fillId="0" borderId="6" applyNumberFormat="0" applyFill="0" applyProtection="0">
      <alignment horizontal="center" vertical="center"/>
    </xf>
    <xf numFmtId="0" fontId="133" fillId="0" borderId="6" applyNumberFormat="0" applyFill="0" applyProtection="0">
      <alignment horizontal="center" vertical="center"/>
    </xf>
    <xf numFmtId="0" fontId="133" fillId="0" borderId="6" applyNumberFormat="0" applyFill="0" applyProtection="0">
      <alignment horizontal="center" vertical="center"/>
    </xf>
    <xf numFmtId="0" fontId="83" fillId="19" borderId="0" applyNumberFormat="0" applyBorder="0" applyAlignment="0" applyProtection="0">
      <alignment vertical="center"/>
    </xf>
    <xf numFmtId="0" fontId="133" fillId="0" borderId="6" applyNumberFormat="0" applyFill="0" applyProtection="0">
      <alignment horizontal="center" vertical="center"/>
    </xf>
    <xf numFmtId="0" fontId="133" fillId="0" borderId="6" applyNumberFormat="0" applyFill="0" applyProtection="0">
      <alignment horizontal="center"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78" fillId="0" borderId="17" applyNumberFormat="0" applyFill="0" applyProtection="0">
      <alignment horizontal="center" vertical="center"/>
    </xf>
    <xf numFmtId="0" fontId="7" fillId="0" borderId="0">
      <alignment vertical="center"/>
    </xf>
    <xf numFmtId="0" fontId="78" fillId="0" borderId="17" applyNumberFormat="0" applyFill="0" applyProtection="0">
      <alignment horizontal="center" vertical="center"/>
    </xf>
    <xf numFmtId="0" fontId="7" fillId="0" borderId="0">
      <alignment vertical="center"/>
    </xf>
    <xf numFmtId="0" fontId="7" fillId="0" borderId="0">
      <alignment vertical="center"/>
    </xf>
    <xf numFmtId="0" fontId="78" fillId="0" borderId="17" applyNumberFormat="0" applyFill="0" applyProtection="0">
      <alignment horizontal="center" vertical="center"/>
    </xf>
    <xf numFmtId="0" fontId="7" fillId="0" borderId="0">
      <alignment vertical="center"/>
    </xf>
    <xf numFmtId="0" fontId="78" fillId="0" borderId="17" applyNumberFormat="0" applyFill="0" applyProtection="0">
      <alignment horizontal="center" vertical="center"/>
    </xf>
    <xf numFmtId="0" fontId="7" fillId="0" borderId="0">
      <alignment vertical="center"/>
    </xf>
    <xf numFmtId="0" fontId="78" fillId="0" borderId="17" applyNumberFormat="0" applyFill="0" applyProtection="0">
      <alignment horizontal="center" vertical="center"/>
    </xf>
    <xf numFmtId="0" fontId="7" fillId="0" borderId="0">
      <alignment vertical="center"/>
    </xf>
    <xf numFmtId="0" fontId="83" fillId="19" borderId="0" applyNumberFormat="0" applyBorder="0" applyAlignment="0" applyProtection="0">
      <alignment vertical="center"/>
    </xf>
    <xf numFmtId="0" fontId="90" fillId="0" borderId="0" applyNumberFormat="0" applyFill="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90" fillId="0" borderId="0" applyNumberFormat="0" applyFill="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116" fillId="0" borderId="0" applyNumberFormat="0" applyFill="0" applyBorder="0" applyAlignment="0" applyProtection="0">
      <alignment vertical="center"/>
    </xf>
    <xf numFmtId="0" fontId="83" fillId="19" borderId="0" applyNumberFormat="0" applyBorder="0" applyAlignment="0" applyProtection="0">
      <alignment vertical="center"/>
    </xf>
    <xf numFmtId="0" fontId="83" fillId="40"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103" fillId="40" borderId="0" applyNumberFormat="0" applyBorder="0" applyAlignment="0" applyProtection="0">
      <alignment vertical="center"/>
    </xf>
    <xf numFmtId="0" fontId="83" fillId="19" borderId="0" applyNumberFormat="0" applyBorder="0" applyAlignment="0" applyProtection="0">
      <alignment vertical="center"/>
    </xf>
    <xf numFmtId="0" fontId="7" fillId="0" borderId="0">
      <alignment vertical="center"/>
    </xf>
    <xf numFmtId="0" fontId="103" fillId="40" borderId="0" applyNumberFormat="0" applyBorder="0" applyAlignment="0" applyProtection="0">
      <alignment vertical="center"/>
    </xf>
    <xf numFmtId="0" fontId="10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7"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0"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91" fillId="27" borderId="0" applyNumberFormat="0" applyBorder="0" applyAlignment="0" applyProtection="0">
      <alignment vertical="center"/>
    </xf>
    <xf numFmtId="0" fontId="82" fillId="19" borderId="0" applyNumberFormat="0" applyBorder="0" applyAlignment="0" applyProtection="0">
      <alignment vertical="center"/>
    </xf>
    <xf numFmtId="0" fontId="7" fillId="0" borderId="0">
      <alignment vertical="center"/>
    </xf>
    <xf numFmtId="0" fontId="83" fillId="40" borderId="0" applyNumberFormat="0" applyBorder="0" applyAlignment="0" applyProtection="0">
      <alignment vertical="center"/>
    </xf>
    <xf numFmtId="0" fontId="7" fillId="0" borderId="0">
      <alignment vertical="center"/>
    </xf>
    <xf numFmtId="0" fontId="108" fillId="37" borderId="30" applyNumberFormat="0" applyAlignment="0" applyProtection="0">
      <alignment vertical="center"/>
    </xf>
    <xf numFmtId="0" fontId="5" fillId="0" borderId="0">
      <alignment vertical="center"/>
    </xf>
    <xf numFmtId="0" fontId="83" fillId="40" borderId="0" applyNumberFormat="0" applyBorder="0" applyAlignment="0" applyProtection="0">
      <alignment vertical="center"/>
    </xf>
    <xf numFmtId="0" fontId="121" fillId="0" borderId="0">
      <alignment vertical="center"/>
    </xf>
    <xf numFmtId="0" fontId="7" fillId="0" borderId="0">
      <alignment vertical="center"/>
    </xf>
    <xf numFmtId="0" fontId="108" fillId="37" borderId="30" applyNumberFormat="0" applyAlignment="0" applyProtection="0">
      <alignment vertical="center"/>
    </xf>
    <xf numFmtId="0" fontId="83" fillId="40" borderId="0" applyNumberFormat="0" applyBorder="0" applyAlignment="0" applyProtection="0">
      <alignment vertical="center"/>
    </xf>
    <xf numFmtId="0" fontId="5" fillId="0" borderId="0">
      <alignment vertical="center"/>
    </xf>
    <xf numFmtId="0" fontId="83" fillId="40" borderId="0" applyNumberFormat="0" applyBorder="0" applyAlignment="0" applyProtection="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9" fillId="0" borderId="2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5" fillId="20"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102" fillId="14" borderId="25" applyNumberFormat="0" applyAlignment="0" applyProtection="0">
      <alignment vertical="center"/>
    </xf>
    <xf numFmtId="0" fontId="7" fillId="0" borderId="0">
      <alignment vertical="center"/>
    </xf>
    <xf numFmtId="0" fontId="0" fillId="0" borderId="0">
      <alignment vertical="center"/>
    </xf>
    <xf numFmtId="0" fontId="0" fillId="13" borderId="34" applyNumberFormat="0" applyFont="0" applyAlignment="0" applyProtection="0">
      <alignment vertical="center"/>
    </xf>
    <xf numFmtId="0" fontId="135"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13" borderId="34" applyNumberFormat="0" applyFont="0" applyAlignment="0" applyProtection="0">
      <alignment vertical="center"/>
    </xf>
    <xf numFmtId="0" fontId="7" fillId="0" borderId="0">
      <alignment vertical="center"/>
    </xf>
    <xf numFmtId="0" fontId="7" fillId="0" borderId="0"/>
    <xf numFmtId="0" fontId="7" fillId="0" borderId="0">
      <alignment vertical="center"/>
    </xf>
    <xf numFmtId="0" fontId="0" fillId="0" borderId="0">
      <alignment vertical="center"/>
    </xf>
    <xf numFmtId="0" fontId="0" fillId="13" borderId="34" applyNumberFormat="0" applyFont="0" applyAlignment="0" applyProtection="0">
      <alignment vertical="center"/>
    </xf>
    <xf numFmtId="0" fontId="7" fillId="0" borderId="0">
      <alignment vertical="center"/>
    </xf>
    <xf numFmtId="0" fontId="7" fillId="0" borderId="0">
      <alignment vertical="center"/>
    </xf>
    <xf numFmtId="0" fontId="91" fillId="27" borderId="0" applyNumberFormat="0" applyBorder="0" applyAlignment="0" applyProtection="0">
      <alignment vertical="center"/>
    </xf>
    <xf numFmtId="0" fontId="7" fillId="0" borderId="0">
      <alignment vertical="center"/>
    </xf>
    <xf numFmtId="0" fontId="79" fillId="64" borderId="0" applyNumberFormat="0" applyBorder="0" applyAlignment="0" applyProtection="0">
      <alignment vertical="center"/>
    </xf>
    <xf numFmtId="0" fontId="7" fillId="0" borderId="0">
      <alignment vertical="center"/>
    </xf>
    <xf numFmtId="0" fontId="91" fillId="2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9" fillId="39" borderId="0" applyNumberFormat="0" applyBorder="0" applyAlignment="0" applyProtection="0">
      <alignment vertical="center"/>
    </xf>
    <xf numFmtId="0" fontId="7" fillId="0" borderId="0">
      <alignment vertical="center"/>
    </xf>
    <xf numFmtId="0" fontId="7" fillId="0" borderId="0">
      <alignment vertical="center"/>
    </xf>
    <xf numFmtId="1" fontId="92" fillId="0" borderId="17" applyFill="0" applyProtection="0">
      <alignment horizontal="center" vertical="center"/>
    </xf>
    <xf numFmtId="0" fontId="7" fillId="0" borderId="0">
      <alignment vertical="center"/>
    </xf>
    <xf numFmtId="1" fontId="92" fillId="0" borderId="17" applyFill="0" applyProtection="0">
      <alignment horizontal="center"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7" fillId="29" borderId="29"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93" fillId="20" borderId="0" applyNumberFormat="0" applyBorder="0" applyAlignment="0" applyProtection="0">
      <alignment vertical="center"/>
    </xf>
    <xf numFmtId="0" fontId="108" fillId="37" borderId="30" applyNumberFormat="0" applyAlignment="0" applyProtection="0">
      <alignment vertical="center"/>
    </xf>
    <xf numFmtId="0" fontId="7" fillId="0" borderId="0">
      <alignment vertical="center"/>
    </xf>
    <xf numFmtId="0" fontId="7" fillId="0" borderId="0">
      <alignment vertical="center"/>
    </xf>
    <xf numFmtId="0" fontId="102" fillId="14" borderId="25" applyNumberFormat="0" applyAlignment="0" applyProtection="0">
      <alignment vertical="center"/>
    </xf>
    <xf numFmtId="0" fontId="7" fillId="0" borderId="0">
      <alignment vertical="center"/>
    </xf>
    <xf numFmtId="0" fontId="7" fillId="0" borderId="0">
      <alignment vertical="center"/>
    </xf>
    <xf numFmtId="0" fontId="102" fillId="14" borderId="25" applyNumberFormat="0" applyAlignment="0" applyProtection="0">
      <alignment vertical="center"/>
    </xf>
    <xf numFmtId="0" fontId="107" fillId="29" borderId="29" applyNumberFormat="0" applyAlignment="0" applyProtection="0">
      <alignment vertical="center"/>
    </xf>
    <xf numFmtId="0" fontId="7" fillId="0" borderId="0">
      <alignment vertical="center"/>
    </xf>
    <xf numFmtId="188" fontId="0" fillId="0" borderId="0" applyFont="0" applyFill="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2" fillId="14" borderId="2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08" fillId="37"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07" fillId="29" borderId="29" applyNumberFormat="0" applyAlignment="0" applyProtection="0">
      <alignment vertical="center"/>
    </xf>
    <xf numFmtId="0" fontId="7" fillId="0" borderId="0">
      <alignment vertical="center"/>
    </xf>
    <xf numFmtId="0" fontId="107" fillId="29" borderId="29" applyNumberFormat="0" applyAlignment="0" applyProtection="0">
      <alignment vertical="center"/>
    </xf>
    <xf numFmtId="0" fontId="91" fillId="27" borderId="0" applyNumberFormat="0" applyBorder="0" applyAlignment="0" applyProtection="0">
      <alignment vertical="center"/>
    </xf>
    <xf numFmtId="0" fontId="0" fillId="0" borderId="0">
      <alignment vertical="center"/>
    </xf>
    <xf numFmtId="0" fontId="91" fillId="27" borderId="0" applyNumberFormat="0" applyBorder="0" applyAlignment="0" applyProtection="0">
      <alignment vertical="center"/>
    </xf>
    <xf numFmtId="0" fontId="0" fillId="0" borderId="0">
      <alignment vertical="center"/>
    </xf>
    <xf numFmtId="0" fontId="91" fillId="2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2" fillId="65" borderId="0" applyNumberFormat="0" applyBorder="0" applyAlignment="0" applyProtection="0">
      <alignment vertical="center"/>
    </xf>
    <xf numFmtId="0" fontId="7" fillId="0" borderId="0">
      <alignment vertical="center"/>
    </xf>
    <xf numFmtId="0" fontId="7" fillId="0" borderId="0">
      <alignment vertical="center"/>
    </xf>
    <xf numFmtId="0" fontId="102" fillId="14" borderId="2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2" fillId="0" borderId="0">
      <alignment vertical="center"/>
    </xf>
    <xf numFmtId="0" fontId="7" fillId="0" borderId="0">
      <alignment vertical="center"/>
    </xf>
    <xf numFmtId="0" fontId="7" fillId="0" borderId="0">
      <alignment vertical="center"/>
    </xf>
    <xf numFmtId="0" fontId="7" fillId="0" borderId="0">
      <alignment vertical="center"/>
    </xf>
    <xf numFmtId="0" fontId="107" fillId="29" borderId="29" applyNumberFormat="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1" fillId="0" borderId="18" applyNumberFormat="0" applyFill="0" applyAlignment="0" applyProtection="0">
      <alignment vertical="center"/>
    </xf>
    <xf numFmtId="0" fontId="0" fillId="0" borderId="0">
      <alignment vertical="center"/>
    </xf>
    <xf numFmtId="0" fontId="0" fillId="0" borderId="0">
      <alignment vertical="center"/>
    </xf>
    <xf numFmtId="0" fontId="85" fillId="26" borderId="0" applyNumberFormat="0" applyBorder="0" applyAlignment="0" applyProtection="0">
      <alignment vertical="center"/>
    </xf>
    <xf numFmtId="0" fontId="0" fillId="0" borderId="0">
      <alignment vertical="center"/>
    </xf>
    <xf numFmtId="0" fontId="5" fillId="0" borderId="0" applyAlignment="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0" fillId="0" borderId="0">
      <alignment vertical="center"/>
    </xf>
    <xf numFmtId="0" fontId="0" fillId="13" borderId="34" applyNumberFormat="0" applyFont="0" applyAlignment="0" applyProtection="0">
      <alignment vertical="center"/>
    </xf>
    <xf numFmtId="0" fontId="117" fillId="0" borderId="1">
      <alignment horizontal="left" vertical="center"/>
    </xf>
    <xf numFmtId="0" fontId="117" fillId="0" borderId="1">
      <alignment horizontal="left" vertical="center"/>
    </xf>
    <xf numFmtId="0" fontId="0" fillId="13" borderId="34" applyNumberFormat="0" applyFont="0" applyAlignment="0" applyProtection="0">
      <alignment vertical="center"/>
    </xf>
    <xf numFmtId="0" fontId="117" fillId="0" borderId="1">
      <alignment horizontal="left" vertical="center"/>
    </xf>
    <xf numFmtId="0" fontId="117" fillId="0" borderId="1">
      <alignment horizontal="left" vertical="center"/>
    </xf>
    <xf numFmtId="0" fontId="117" fillId="0" borderId="1">
      <alignment horizontal="left" vertical="center"/>
    </xf>
    <xf numFmtId="0" fontId="0" fillId="0" borderId="0">
      <alignment vertical="center"/>
    </xf>
    <xf numFmtId="0" fontId="0" fillId="0" borderId="0">
      <alignment vertical="center"/>
    </xf>
    <xf numFmtId="0" fontId="7" fillId="0" borderId="0">
      <alignment vertical="center"/>
    </xf>
    <xf numFmtId="0" fontId="110" fillId="29" borderId="30" applyNumberFormat="0" applyAlignment="0" applyProtection="0">
      <alignment vertical="center"/>
    </xf>
    <xf numFmtId="0" fontId="7" fillId="0" borderId="0">
      <alignment vertical="center"/>
    </xf>
    <xf numFmtId="1" fontId="92" fillId="0" borderId="17" applyFill="0" applyProtection="0">
      <alignment horizontal="center" vertical="center"/>
    </xf>
    <xf numFmtId="0" fontId="7" fillId="0" borderId="0">
      <alignment vertical="center"/>
    </xf>
    <xf numFmtId="0" fontId="110" fillId="29" borderId="30" applyNumberFormat="0" applyAlignment="0" applyProtection="0">
      <alignment vertical="center"/>
    </xf>
    <xf numFmtId="0" fontId="7" fillId="0" borderId="0">
      <alignment vertical="center"/>
    </xf>
    <xf numFmtId="0" fontId="7" fillId="0" borderId="0">
      <alignment vertical="center"/>
    </xf>
    <xf numFmtId="0" fontId="11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93" fillId="20" borderId="0" applyNumberFormat="0" applyBorder="0" applyAlignment="0" applyProtection="0">
      <alignment vertical="center"/>
    </xf>
    <xf numFmtId="0" fontId="92" fillId="0" borderId="6" applyNumberFormat="0" applyFill="0" applyProtection="0">
      <alignment horizontal="lef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90" fillId="0" borderId="0" applyNumberFormat="0" applyFill="0" applyBorder="0" applyAlignment="0" applyProtection="0">
      <alignment vertical="center"/>
    </xf>
    <xf numFmtId="0" fontId="85" fillId="26" borderId="0" applyNumberFormat="0" applyBorder="0" applyAlignment="0" applyProtection="0">
      <alignment vertical="center"/>
    </xf>
    <xf numFmtId="0" fontId="90" fillId="0" borderId="0" applyNumberFormat="0" applyFill="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39" applyNumberFormat="0" applyFill="0" applyAlignment="0" applyProtection="0">
      <alignment vertical="center"/>
    </xf>
    <xf numFmtId="0" fontId="116" fillId="0" borderId="0" applyNumberFormat="0" applyFill="0" applyBorder="0" applyAlignment="0" applyProtection="0">
      <alignment vertical="center"/>
    </xf>
    <xf numFmtId="0" fontId="89" fillId="0" borderId="22" applyNumberFormat="0" applyFill="0" applyAlignment="0" applyProtection="0">
      <alignment vertical="center"/>
    </xf>
    <xf numFmtId="0" fontId="102" fillId="14" borderId="25" applyNumberFormat="0" applyAlignment="0" applyProtection="0">
      <alignment vertical="center"/>
    </xf>
    <xf numFmtId="0" fontId="89" fillId="0" borderId="22" applyNumberFormat="0" applyFill="0" applyAlignment="0" applyProtection="0">
      <alignment vertical="center"/>
    </xf>
    <xf numFmtId="0" fontId="102" fillId="14" borderId="25" applyNumberFormat="0" applyAlignment="0" applyProtection="0">
      <alignment vertical="center"/>
    </xf>
    <xf numFmtId="0" fontId="89" fillId="0" borderId="22" applyNumberFormat="0" applyFill="0" applyAlignment="0" applyProtection="0">
      <alignment vertical="center"/>
    </xf>
    <xf numFmtId="0" fontId="102" fillId="14" borderId="25" applyNumberFormat="0" applyAlignment="0" applyProtection="0">
      <alignment vertical="center"/>
    </xf>
    <xf numFmtId="0" fontId="89" fillId="0" borderId="22" applyNumberFormat="0" applyFill="0" applyAlignment="0" applyProtection="0">
      <alignment vertical="center"/>
    </xf>
    <xf numFmtId="0" fontId="102" fillId="14" borderId="25" applyNumberFormat="0" applyAlignment="0" applyProtection="0">
      <alignment vertical="center"/>
    </xf>
    <xf numFmtId="0" fontId="89" fillId="0" borderId="39" applyNumberFormat="0" applyFill="0" applyAlignment="0" applyProtection="0">
      <alignment vertical="center"/>
    </xf>
    <xf numFmtId="0" fontId="102" fillId="14" borderId="25" applyNumberFormat="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116" fillId="0" borderId="0" applyNumberFormat="0" applyFill="0" applyBorder="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116" fillId="0" borderId="0" applyNumberFormat="0" applyFill="0" applyBorder="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4" fontId="0" fillId="0" borderId="0" applyFont="0" applyFill="0" applyBorder="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10" fillId="29" borderId="30"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102" fillId="14" borderId="25"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78" fillId="0" borderId="17" applyNumberFormat="0" applyFill="0" applyProtection="0">
      <alignment horizontal="left" vertical="center"/>
    </xf>
    <xf numFmtId="0" fontId="78" fillId="0" borderId="17" applyNumberFormat="0" applyFill="0" applyProtection="0">
      <alignment horizontal="left" vertical="center"/>
    </xf>
    <xf numFmtId="0" fontId="78" fillId="0" borderId="17" applyNumberFormat="0" applyFill="0" applyProtection="0">
      <alignment horizontal="left" vertical="center"/>
    </xf>
    <xf numFmtId="0" fontId="78" fillId="0" borderId="17" applyNumberFormat="0" applyFill="0" applyProtection="0">
      <alignment horizontal="left" vertical="center"/>
    </xf>
    <xf numFmtId="0" fontId="78" fillId="0" borderId="17" applyNumberFormat="0" applyFill="0" applyProtection="0">
      <alignment horizontal="left" vertical="center"/>
    </xf>
    <xf numFmtId="0" fontId="78" fillId="0" borderId="17" applyNumberFormat="0" applyFill="0" applyProtection="0">
      <alignment horizontal="left" vertical="center"/>
    </xf>
    <xf numFmtId="0" fontId="78" fillId="0" borderId="17" applyNumberFormat="0" applyFill="0" applyProtection="0">
      <alignment horizontal="lef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121" fillId="0" borderId="0">
      <alignment vertical="center"/>
    </xf>
    <xf numFmtId="195" fontId="0" fillId="0" borderId="0" applyFont="0" applyFill="0" applyBorder="0" applyAlignment="0" applyProtection="0">
      <alignment vertical="center"/>
    </xf>
    <xf numFmtId="0" fontId="108" fillId="37" borderId="30" applyNumberFormat="0" applyAlignment="0" applyProtection="0">
      <alignment vertical="center"/>
    </xf>
    <xf numFmtId="43"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9" fillId="49" borderId="0" applyNumberFormat="0" applyBorder="0" applyAlignment="0" applyProtection="0">
      <alignment vertical="center"/>
    </xf>
    <xf numFmtId="0" fontId="62" fillId="66" borderId="0" applyNumberFormat="0" applyBorder="0" applyAlignment="0" applyProtection="0">
      <alignment vertical="center"/>
    </xf>
    <xf numFmtId="0" fontId="62" fillId="66" borderId="0" applyNumberFormat="0" applyBorder="0" applyAlignment="0" applyProtection="0">
      <alignment vertical="center"/>
    </xf>
    <xf numFmtId="0" fontId="62" fillId="60" borderId="0" applyNumberFormat="0" applyBorder="0" applyAlignment="0" applyProtection="0">
      <alignment vertical="center"/>
    </xf>
    <xf numFmtId="0" fontId="62" fillId="65" borderId="0" applyNumberFormat="0" applyBorder="0" applyAlignment="0" applyProtection="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79" fillId="67" borderId="0" applyNumberFormat="0" applyBorder="0" applyAlignment="0" applyProtection="0">
      <alignment vertical="center"/>
    </xf>
    <xf numFmtId="0" fontId="79" fillId="16" borderId="0" applyNumberFormat="0" applyBorder="0" applyAlignment="0" applyProtection="0">
      <alignment vertical="center"/>
    </xf>
    <xf numFmtId="0" fontId="79" fillId="67" borderId="0" applyNumberFormat="0" applyBorder="0" applyAlignment="0" applyProtection="0">
      <alignment vertical="center"/>
    </xf>
    <xf numFmtId="0" fontId="79" fillId="50" borderId="0" applyNumberFormat="0" applyBorder="0" applyAlignment="0" applyProtection="0">
      <alignment vertical="center"/>
    </xf>
    <xf numFmtId="0" fontId="79" fillId="50" borderId="0" applyNumberFormat="0" applyBorder="0" applyAlignment="0" applyProtection="0">
      <alignment vertical="center"/>
    </xf>
    <xf numFmtId="0" fontId="79" fillId="21"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91" fillId="27"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91" fillId="27" borderId="0" applyNumberFormat="0" applyBorder="0" applyAlignment="0" applyProtection="0">
      <alignment vertical="center"/>
    </xf>
    <xf numFmtId="0" fontId="79" fillId="49" borderId="0" applyNumberFormat="0" applyBorder="0" applyAlignment="0" applyProtection="0">
      <alignment vertical="center"/>
    </xf>
    <xf numFmtId="0" fontId="79" fillId="49" borderId="0" applyNumberFormat="0" applyBorder="0" applyAlignment="0" applyProtection="0">
      <alignment vertical="center"/>
    </xf>
    <xf numFmtId="0" fontId="79" fillId="1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183" fontId="92" fillId="0" borderId="17" applyFill="0" applyProtection="0">
      <alignment horizontal="right" vertical="center"/>
    </xf>
    <xf numFmtId="183" fontId="92" fillId="0" borderId="17" applyFill="0" applyProtection="0">
      <alignment horizontal="right" vertical="center"/>
    </xf>
    <xf numFmtId="183" fontId="92" fillId="0" borderId="17" applyFill="0" applyProtection="0">
      <alignment horizontal="right" vertical="center"/>
    </xf>
    <xf numFmtId="183" fontId="92" fillId="0" borderId="17" applyFill="0" applyProtection="0">
      <alignment horizontal="righ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91" fillId="27" borderId="0" applyNumberFormat="0" applyBorder="0" applyAlignment="0" applyProtection="0">
      <alignment vertical="center"/>
    </xf>
    <xf numFmtId="0" fontId="91" fillId="27" borderId="0" applyNumberFormat="0" applyBorder="0" applyAlignment="0" applyProtection="0">
      <alignment vertical="center"/>
    </xf>
    <xf numFmtId="0" fontId="91" fillId="27" borderId="0" applyNumberFormat="0" applyBorder="0" applyAlignment="0" applyProtection="0">
      <alignment vertical="center"/>
    </xf>
    <xf numFmtId="0" fontId="91" fillId="27" borderId="0" applyNumberFormat="0" applyBorder="0" applyAlignment="0" applyProtection="0">
      <alignment vertical="center"/>
    </xf>
    <xf numFmtId="0" fontId="91" fillId="27" borderId="0" applyNumberFormat="0" applyBorder="0" applyAlignment="0" applyProtection="0">
      <alignment vertical="center"/>
    </xf>
    <xf numFmtId="0" fontId="91" fillId="27" borderId="0" applyNumberFormat="0" applyBorder="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41" fontId="0" fillId="0" borderId="0" applyFont="0" applyFill="0" applyBorder="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7" fillId="29" borderId="29" applyNumberFormat="0" applyAlignment="0" applyProtection="0">
      <alignment vertical="center"/>
    </xf>
    <xf numFmtId="0" fontId="108" fillId="37" borderId="30" applyNumberFormat="0" applyAlignment="0" applyProtection="0">
      <alignment vertical="center"/>
    </xf>
    <xf numFmtId="0" fontId="108" fillId="37" borderId="30" applyNumberFormat="0" applyAlignment="0" applyProtection="0">
      <alignment vertical="center"/>
    </xf>
    <xf numFmtId="0" fontId="108" fillId="37" borderId="30" applyNumberFormat="0" applyAlignment="0" applyProtection="0">
      <alignment vertical="center"/>
    </xf>
    <xf numFmtId="0" fontId="108" fillId="37" borderId="30" applyNumberFormat="0" applyAlignment="0" applyProtection="0">
      <alignment vertical="center"/>
    </xf>
    <xf numFmtId="0" fontId="108" fillId="37" borderId="30" applyNumberFormat="0" applyAlignment="0" applyProtection="0">
      <alignment vertical="center"/>
    </xf>
    <xf numFmtId="0" fontId="108" fillId="37" borderId="30" applyNumberFormat="0" applyAlignment="0" applyProtection="0">
      <alignment vertical="center"/>
    </xf>
    <xf numFmtId="0" fontId="108" fillId="37" borderId="30" applyNumberFormat="0" applyAlignment="0" applyProtection="0">
      <alignment vertical="center"/>
    </xf>
    <xf numFmtId="0" fontId="108" fillId="37" borderId="30" applyNumberFormat="0" applyAlignment="0" applyProtection="0">
      <alignment vertical="center"/>
    </xf>
    <xf numFmtId="1" fontId="92" fillId="0" borderId="17" applyFill="0" applyProtection="0">
      <alignment horizontal="center" vertical="center"/>
    </xf>
    <xf numFmtId="1" fontId="92" fillId="0" borderId="17" applyFill="0" applyProtection="0">
      <alignment horizontal="center" vertical="center"/>
    </xf>
    <xf numFmtId="0" fontId="139" fillId="0" borderId="0">
      <alignment vertical="center"/>
    </xf>
    <xf numFmtId="0" fontId="115" fillId="0" borderId="0">
      <alignment vertical="center"/>
    </xf>
    <xf numFmtId="43" fontId="0" fillId="0" borderId="0" applyFont="0" applyFill="0" applyBorder="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0" fillId="13" borderId="34" applyNumberFormat="0" applyFont="0" applyAlignment="0" applyProtection="0">
      <alignment vertical="center"/>
    </xf>
    <xf numFmtId="0" fontId="140" fillId="0" borderId="0">
      <alignment vertical="top"/>
      <protection locked="0"/>
    </xf>
  </cellStyleXfs>
  <cellXfs count="583">
    <xf numFmtId="0" fontId="0" fillId="0" borderId="0" xfId="0"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54"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5" fillId="0" borderId="0" xfId="288" applyFont="1" applyFill="1" applyBorder="1" applyAlignment="1">
      <alignment vertical="center"/>
    </xf>
    <xf numFmtId="0" fontId="6" fillId="0" borderId="0" xfId="288" applyFont="1" applyFill="1" applyBorder="1" applyAlignment="1">
      <alignment vertical="center"/>
    </xf>
    <xf numFmtId="0" fontId="5" fillId="0" borderId="0" xfId="288" applyFont="1" applyFill="1" applyBorder="1" applyAlignment="1">
      <alignment horizontal="center" vertical="center"/>
    </xf>
    <xf numFmtId="0" fontId="7" fillId="0" borderId="0" xfId="0" applyFont="1" applyFill="1" applyBorder="1" applyAlignment="1">
      <alignment vertical="center"/>
    </xf>
    <xf numFmtId="0" fontId="5" fillId="0" borderId="0" xfId="288" applyFont="1" applyFill="1" applyBorder="1" applyAlignment="1">
      <alignment vertical="center" wrapText="1"/>
    </xf>
    <xf numFmtId="0" fontId="8"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9" fillId="0" borderId="1" xfId="480" applyFont="1" applyFill="1" applyBorder="1" applyAlignment="1">
      <alignment horizontal="center" vertical="center" wrapText="1"/>
    </xf>
    <xf numFmtId="0" fontId="10" fillId="0" borderId="1" xfId="480" applyFont="1" applyFill="1" applyBorder="1" applyAlignment="1">
      <alignment horizontal="center" vertical="center" wrapText="1"/>
    </xf>
    <xf numFmtId="0" fontId="11" fillId="0" borderId="1" xfId="480" applyFont="1" applyFill="1" applyBorder="1" applyAlignment="1">
      <alignment horizontal="center" vertical="center" wrapText="1"/>
    </xf>
    <xf numFmtId="0" fontId="12" fillId="0" borderId="1" xfId="288" applyFont="1" applyFill="1" applyBorder="1" applyAlignment="1">
      <alignment horizontal="left" vertical="center" wrapText="1"/>
    </xf>
    <xf numFmtId="0" fontId="11" fillId="0" borderId="1" xfId="480" applyFont="1" applyFill="1" applyBorder="1" applyAlignment="1">
      <alignment horizontal="left" vertical="center" wrapText="1"/>
    </xf>
    <xf numFmtId="0" fontId="11" fillId="0" borderId="2" xfId="480" applyFont="1" applyFill="1" applyBorder="1" applyAlignment="1">
      <alignment horizontal="left" vertical="center" wrapText="1"/>
    </xf>
    <xf numFmtId="0" fontId="0" fillId="0" borderId="2" xfId="480" applyFont="1" applyFill="1" applyBorder="1" applyAlignment="1">
      <alignment horizontal="left" vertical="center" wrapText="1"/>
    </xf>
    <xf numFmtId="0" fontId="13" fillId="0" borderId="3" xfId="1333" applyFont="1" applyFill="1" applyBorder="1" applyAlignment="1" applyProtection="1">
      <alignment horizontal="center" vertical="center" wrapText="1"/>
      <protection locked="0"/>
    </xf>
    <xf numFmtId="49" fontId="0" fillId="0" borderId="2" xfId="984" applyNumberFormat="1" applyFont="1" applyFill="1" applyBorder="1" applyAlignment="1">
      <alignment horizontal="left" vertical="center" wrapText="1"/>
    </xf>
    <xf numFmtId="49" fontId="0" fillId="0" borderId="1" xfId="984" applyNumberFormat="1" applyFont="1" applyFill="1" applyBorder="1" applyAlignment="1">
      <alignment horizontal="left" vertical="center" wrapText="1"/>
    </xf>
    <xf numFmtId="49" fontId="14" fillId="0" borderId="1" xfId="984" applyNumberFormat="1" applyFont="1" applyFill="1" applyBorder="1" applyAlignment="1">
      <alignment horizontal="left" vertical="center"/>
    </xf>
    <xf numFmtId="0" fontId="11" fillId="0" borderId="4" xfId="480" applyFont="1" applyFill="1" applyBorder="1" applyAlignment="1">
      <alignment horizontal="left" vertical="center" wrapText="1"/>
    </xf>
    <xf numFmtId="0" fontId="0" fillId="0" borderId="4" xfId="480" applyFont="1" applyFill="1" applyBorder="1" applyAlignment="1">
      <alignment horizontal="left" vertical="center" wrapText="1"/>
    </xf>
    <xf numFmtId="0" fontId="13" fillId="0" borderId="5" xfId="1333" applyFont="1" applyFill="1" applyBorder="1" applyAlignment="1" applyProtection="1">
      <alignment horizontal="center" vertical="center" wrapText="1"/>
      <protection locked="0"/>
    </xf>
    <xf numFmtId="49" fontId="0" fillId="0" borderId="4" xfId="984" applyNumberFormat="1" applyFont="1" applyFill="1" applyBorder="1" applyAlignment="1">
      <alignment horizontal="left" vertical="center" wrapText="1"/>
    </xf>
    <xf numFmtId="49" fontId="0" fillId="0" borderId="6" xfId="984" applyNumberFormat="1" applyFont="1" applyFill="1" applyBorder="1" applyAlignment="1">
      <alignment horizontal="left" vertical="center" wrapText="1"/>
    </xf>
    <xf numFmtId="0" fontId="13" fillId="0" borderId="7" xfId="1333" applyFont="1" applyFill="1" applyBorder="1" applyAlignment="1" applyProtection="1">
      <alignment horizontal="center" vertical="center" wrapText="1"/>
      <protection locked="0"/>
    </xf>
    <xf numFmtId="0" fontId="13" fillId="0" borderId="7" xfId="1333" applyFont="1" applyFill="1" applyBorder="1" applyAlignment="1" applyProtection="1">
      <alignment horizontal="left" vertical="center" wrapText="1"/>
      <protection locked="0"/>
    </xf>
    <xf numFmtId="49" fontId="11" fillId="0" borderId="1" xfId="984" applyNumberFormat="1" applyFont="1" applyFill="1" applyBorder="1" applyAlignment="1">
      <alignment horizontal="left" vertical="center" wrapText="1"/>
    </xf>
    <xf numFmtId="0" fontId="11" fillId="0" borderId="6" xfId="480" applyFont="1" applyFill="1" applyBorder="1" applyAlignment="1">
      <alignment horizontal="left" vertical="center" wrapText="1"/>
    </xf>
    <xf numFmtId="0" fontId="0" fillId="0" borderId="6" xfId="480" applyFont="1" applyFill="1" applyBorder="1" applyAlignment="1">
      <alignment horizontal="left" vertical="center" wrapText="1"/>
    </xf>
    <xf numFmtId="0" fontId="13" fillId="0" borderId="8" xfId="1333" applyFont="1" applyFill="1" applyBorder="1" applyAlignment="1" applyProtection="1">
      <alignment horizontal="left" vertical="center" wrapText="1"/>
      <protection locked="0"/>
    </xf>
    <xf numFmtId="49" fontId="11" fillId="0" borderId="1" xfId="984" applyNumberFormat="1" applyFont="1" applyFill="1" applyBorder="1" applyAlignment="1">
      <alignment horizontal="left" vertical="center"/>
    </xf>
    <xf numFmtId="0" fontId="11" fillId="0" borderId="1" xfId="480" applyFont="1" applyFill="1" applyBorder="1" applyAlignment="1">
      <alignment vertical="center" wrapText="1"/>
    </xf>
    <xf numFmtId="0" fontId="11" fillId="0" borderId="1" xfId="480" applyFont="1" applyFill="1" applyBorder="1" applyAlignment="1">
      <alignment horizontal="left" vertical="center" wrapText="1" indent="1"/>
    </xf>
    <xf numFmtId="49" fontId="11" fillId="0" borderId="2" xfId="984" applyNumberFormat="1" applyFont="1" applyFill="1" applyBorder="1" applyAlignment="1">
      <alignment horizontal="left" vertical="center" wrapText="1"/>
    </xf>
    <xf numFmtId="49" fontId="11" fillId="0" borderId="4" xfId="984" applyNumberFormat="1" applyFont="1" applyFill="1" applyBorder="1" applyAlignment="1">
      <alignment horizontal="left" vertical="center" wrapText="1"/>
    </xf>
    <xf numFmtId="49" fontId="11" fillId="0" borderId="6" xfId="984" applyNumberFormat="1" applyFont="1" applyFill="1" applyBorder="1" applyAlignment="1">
      <alignment horizontal="left" vertical="center" wrapText="1"/>
    </xf>
    <xf numFmtId="49" fontId="0" fillId="0" borderId="4" xfId="984" applyNumberFormat="1" applyFont="1" applyFill="1" applyBorder="1" applyAlignment="1">
      <alignment horizontal="center" vertical="center" wrapText="1"/>
    </xf>
    <xf numFmtId="49" fontId="0" fillId="0" borderId="2" xfId="984" applyNumberFormat="1" applyFont="1" applyFill="1" applyBorder="1" applyAlignment="1">
      <alignment horizontal="left" vertical="center"/>
    </xf>
    <xf numFmtId="49" fontId="0" fillId="0" borderId="6" xfId="984" applyNumberFormat="1" applyFont="1" applyFill="1" applyBorder="1" applyAlignment="1">
      <alignment horizontal="left" vertical="center"/>
    </xf>
    <xf numFmtId="0" fontId="13" fillId="0" borderId="3" xfId="1333" applyFont="1" applyFill="1" applyBorder="1" applyAlignment="1" applyProtection="1">
      <alignment horizontal="left" vertical="center" wrapText="1"/>
      <protection locked="0"/>
    </xf>
    <xf numFmtId="49" fontId="11" fillId="0" borderId="2" xfId="984" applyNumberFormat="1" applyFont="1" applyFill="1" applyBorder="1" applyAlignment="1">
      <alignment horizontal="left" vertical="center"/>
    </xf>
    <xf numFmtId="0" fontId="12" fillId="0" borderId="1" xfId="288" applyFont="1" applyFill="1" applyBorder="1" applyAlignment="1">
      <alignment vertical="center"/>
    </xf>
    <xf numFmtId="0" fontId="12" fillId="0" borderId="1" xfId="288" applyFont="1" applyFill="1" applyBorder="1" applyAlignment="1">
      <alignment vertical="center" wrapText="1"/>
    </xf>
    <xf numFmtId="0" fontId="12" fillId="0" borderId="1" xfId="288" applyFont="1" applyFill="1" applyBorder="1" applyAlignment="1">
      <alignment horizontal="left" vertical="center"/>
    </xf>
    <xf numFmtId="0" fontId="12" fillId="0" borderId="2" xfId="288" applyFont="1" applyFill="1" applyBorder="1" applyAlignment="1">
      <alignment horizontal="left" vertical="center" wrapText="1"/>
    </xf>
    <xf numFmtId="0" fontId="12" fillId="0" borderId="2" xfId="288" applyFont="1" applyFill="1" applyBorder="1" applyAlignment="1">
      <alignment horizontal="center" vertical="center"/>
    </xf>
    <xf numFmtId="0" fontId="12" fillId="0" borderId="2" xfId="288" applyFont="1" applyFill="1" applyBorder="1" applyAlignment="1">
      <alignment horizontal="center" vertical="center" wrapText="1"/>
    </xf>
    <xf numFmtId="0" fontId="12" fillId="0" borderId="4" xfId="288" applyFont="1" applyFill="1" applyBorder="1" applyAlignment="1">
      <alignment horizontal="left" vertical="center" wrapText="1"/>
    </xf>
    <xf numFmtId="0" fontId="12" fillId="0" borderId="4" xfId="288" applyFont="1" applyFill="1" applyBorder="1" applyAlignment="1">
      <alignment horizontal="center" vertical="center"/>
    </xf>
    <xf numFmtId="0" fontId="12" fillId="0" borderId="4" xfId="288" applyFont="1" applyFill="1" applyBorder="1" applyAlignment="1">
      <alignment horizontal="center" vertical="center" wrapText="1"/>
    </xf>
    <xf numFmtId="0" fontId="15" fillId="0" borderId="1" xfId="480" applyFont="1" applyFill="1" applyBorder="1" applyAlignment="1">
      <alignment horizontal="left" vertical="center" wrapText="1"/>
    </xf>
    <xf numFmtId="49" fontId="14" fillId="0" borderId="1" xfId="984" applyNumberFormat="1" applyFont="1" applyFill="1" applyBorder="1" applyAlignment="1">
      <alignment horizontal="left" vertical="center" wrapText="1"/>
    </xf>
    <xf numFmtId="0" fontId="5" fillId="0" borderId="1" xfId="288" applyFont="1" applyFill="1" applyBorder="1" applyAlignment="1">
      <alignment horizontal="left" vertical="center"/>
    </xf>
    <xf numFmtId="0" fontId="12" fillId="0" borderId="6" xfId="288" applyFont="1" applyFill="1" applyBorder="1" applyAlignment="1">
      <alignment horizontal="left" vertical="center" wrapText="1"/>
    </xf>
    <xf numFmtId="0" fontId="12" fillId="0" borderId="6" xfId="288" applyFont="1" applyFill="1" applyBorder="1" applyAlignment="1">
      <alignment horizontal="center" vertical="center"/>
    </xf>
    <xf numFmtId="0" fontId="12" fillId="0" borderId="6" xfId="288" applyFont="1" applyFill="1" applyBorder="1" applyAlignment="1">
      <alignment horizontal="center" vertical="center" wrapText="1"/>
    </xf>
    <xf numFmtId="0" fontId="5" fillId="0" borderId="1" xfId="288" applyFont="1" applyFill="1" applyBorder="1" applyAlignment="1">
      <alignment horizontal="center" vertical="center" wrapText="1"/>
    </xf>
    <xf numFmtId="0" fontId="5" fillId="0" borderId="2" xfId="288" applyFont="1" applyFill="1" applyBorder="1" applyAlignment="1">
      <alignment horizontal="left" vertical="center"/>
    </xf>
    <xf numFmtId="0" fontId="5" fillId="0" borderId="2" xfId="288" applyFont="1" applyFill="1" applyBorder="1" applyAlignment="1">
      <alignment horizontal="center" vertical="center"/>
    </xf>
    <xf numFmtId="0" fontId="15" fillId="0" borderId="1" xfId="480" applyFont="1" applyFill="1" applyBorder="1" applyAlignment="1">
      <alignment vertical="center" wrapText="1"/>
    </xf>
    <xf numFmtId="0" fontId="15" fillId="0" borderId="1" xfId="480" applyFont="1" applyFill="1" applyBorder="1" applyAlignment="1">
      <alignment horizontal="center" vertical="center" wrapText="1"/>
    </xf>
    <xf numFmtId="0" fontId="5" fillId="0" borderId="4" xfId="288" applyFont="1" applyFill="1" applyBorder="1" applyAlignment="1">
      <alignment horizontal="left" vertical="center"/>
    </xf>
    <xf numFmtId="0" fontId="5" fillId="0" borderId="4" xfId="288" applyFont="1" applyFill="1" applyBorder="1" applyAlignment="1">
      <alignment horizontal="center" vertical="center"/>
    </xf>
    <xf numFmtId="0" fontId="5" fillId="0" borderId="1" xfId="288" applyFont="1" applyFill="1" applyBorder="1" applyAlignment="1">
      <alignment vertical="center"/>
    </xf>
    <xf numFmtId="0" fontId="5" fillId="0" borderId="1" xfId="288" applyFont="1" applyFill="1" applyBorder="1" applyAlignment="1">
      <alignment horizontal="center" vertical="center"/>
    </xf>
    <xf numFmtId="49" fontId="15" fillId="0" borderId="1" xfId="984" applyNumberFormat="1" applyFont="1" applyFill="1" applyBorder="1" applyAlignment="1">
      <alignment horizontal="center" vertical="center" wrapText="1"/>
    </xf>
    <xf numFmtId="0" fontId="5" fillId="0" borderId="6" xfId="288" applyFont="1" applyFill="1" applyBorder="1" applyAlignment="1">
      <alignment horizontal="left" vertical="center"/>
    </xf>
    <xf numFmtId="0" fontId="5" fillId="0" borderId="6" xfId="288" applyFont="1" applyFill="1" applyBorder="1" applyAlignment="1">
      <alignment horizontal="center" vertical="center"/>
    </xf>
    <xf numFmtId="0" fontId="5" fillId="0" borderId="1" xfId="288" applyFont="1" applyFill="1" applyBorder="1" applyAlignment="1">
      <alignment horizontal="left" vertical="center" wrapText="1"/>
    </xf>
    <xf numFmtId="0" fontId="8" fillId="0" borderId="0" xfId="288" applyNumberFormat="1" applyFont="1" applyFill="1" applyBorder="1" applyAlignment="1" applyProtection="1">
      <alignment horizontal="center" vertical="center" wrapText="1"/>
    </xf>
    <xf numFmtId="0" fontId="5" fillId="0" borderId="1" xfId="288"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1" fillId="0" borderId="1" xfId="0" applyFont="1" applyFill="1" applyBorder="1" applyAlignment="1">
      <alignment vertical="center"/>
    </xf>
    <xf numFmtId="190" fontId="22" fillId="0" borderId="1" xfId="0" applyNumberFormat="1" applyFont="1" applyFill="1" applyBorder="1" applyAlignment="1">
      <alignment horizontal="right" vertical="center" wrapText="1"/>
    </xf>
    <xf numFmtId="180"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189" fontId="26" fillId="0" borderId="1" xfId="0" applyNumberFormat="1" applyFont="1" applyFill="1" applyBorder="1" applyAlignment="1">
      <alignment vertical="center" wrapText="1"/>
    </xf>
    <xf numFmtId="0" fontId="21" fillId="0" borderId="1" xfId="0" applyFont="1" applyFill="1" applyBorder="1" applyAlignment="1">
      <alignment horizontal="lef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190" fontId="22" fillId="0" borderId="1" xfId="0" applyNumberFormat="1" applyFont="1" applyFill="1" applyBorder="1" applyAlignment="1">
      <alignment vertical="center" wrapText="1"/>
    </xf>
    <xf numFmtId="4" fontId="22" fillId="0" borderId="1" xfId="0" applyNumberFormat="1"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0" fillId="0" borderId="0" xfId="0" applyFont="1" applyFill="1" applyBorder="1" applyAlignment="1">
      <alignment horizontal="right" vertical="center" wrapText="1"/>
    </xf>
    <xf numFmtId="190" fontId="26" fillId="0" borderId="1" xfId="0" applyNumberFormat="1" applyFont="1" applyFill="1" applyBorder="1" applyAlignment="1">
      <alignment vertical="center" wrapText="1"/>
    </xf>
    <xf numFmtId="190" fontId="30" fillId="0" borderId="1" xfId="584" applyNumberFormat="1" applyFont="1" applyFill="1" applyBorder="1" applyAlignment="1">
      <alignment vertical="center" wrapText="1"/>
    </xf>
    <xf numFmtId="0" fontId="31" fillId="0" borderId="0" xfId="0" applyFont="1" applyFill="1" applyBorder="1" applyAlignment="1">
      <alignment vertical="center"/>
    </xf>
    <xf numFmtId="0" fontId="30" fillId="0" borderId="0" xfId="0" applyFont="1" applyFill="1" applyBorder="1" applyAlignment="1">
      <alignment vertical="center"/>
    </xf>
    <xf numFmtId="0" fontId="14" fillId="0" borderId="0" xfId="0" applyFont="1" applyFill="1" applyBorder="1" applyAlignment="1">
      <alignment vertical="center"/>
    </xf>
    <xf numFmtId="0" fontId="10"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32" fillId="0" borderId="0" xfId="0" applyFont="1" applyFill="1" applyBorder="1" applyAlignment="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10" fillId="0" borderId="1" xfId="0" applyFont="1" applyFill="1" applyBorder="1" applyAlignment="1">
      <alignment vertical="center" wrapText="1"/>
    </xf>
    <xf numFmtId="0" fontId="26" fillId="0" borderId="1" xfId="0" applyFont="1" applyFill="1" applyBorder="1" applyAlignment="1">
      <alignment horizontal="center" vertical="center" wrapText="1"/>
    </xf>
    <xf numFmtId="189" fontId="10" fillId="0" borderId="1" xfId="0" applyNumberFormat="1" applyFont="1" applyFill="1" applyBorder="1" applyAlignment="1">
      <alignment vertical="center" wrapText="1"/>
    </xf>
    <xf numFmtId="0" fontId="7" fillId="0" borderId="0" xfId="895" applyFill="1" applyAlignment="1"/>
    <xf numFmtId="0" fontId="7" fillId="0" borderId="0" xfId="895" applyAlignment="1"/>
    <xf numFmtId="0" fontId="7"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30" fillId="0" borderId="0" xfId="570" applyFont="1" applyAlignment="1" applyProtection="1">
      <alignment horizontal="left" vertical="center"/>
    </xf>
    <xf numFmtId="204" fontId="33" fillId="0" borderId="0" xfId="570" applyNumberFormat="1" applyFont="1" applyAlignment="1">
      <alignment horizontal="right" vertical="center"/>
    </xf>
    <xf numFmtId="0" fontId="33" fillId="0" borderId="0" xfId="570" applyFont="1" applyAlignment="1">
      <alignment horizontal="right" vertical="center"/>
    </xf>
    <xf numFmtId="177" fontId="33" fillId="0" borderId="0" xfId="570" applyNumberFormat="1" applyFont="1" applyFill="1" applyBorder="1" applyAlignment="1" applyProtection="1">
      <alignment horizontal="right" vertical="center"/>
    </xf>
    <xf numFmtId="2" fontId="10" fillId="0" borderId="1" xfId="823" applyNumberFormat="1" applyFont="1" applyFill="1" applyBorder="1" applyAlignment="1" applyProtection="1">
      <alignment horizontal="center" vertical="center" wrapText="1"/>
    </xf>
    <xf numFmtId="194" fontId="10" fillId="0" borderId="1" xfId="998" applyNumberFormat="1" applyFont="1" applyBorder="1" applyAlignment="1">
      <alignment horizontal="center" vertical="center" wrapText="1"/>
    </xf>
    <xf numFmtId="49" fontId="10" fillId="0" borderId="1" xfId="826" applyNumberFormat="1" applyFont="1" applyFill="1" applyBorder="1" applyAlignment="1" applyProtection="1">
      <alignment horizontal="left" vertical="center"/>
    </xf>
    <xf numFmtId="200" fontId="10" fillId="0" borderId="1" xfId="29" applyNumberFormat="1" applyFont="1" applyFill="1" applyBorder="1" applyAlignment="1">
      <alignment horizontal="right" vertical="center" wrapText="1"/>
    </xf>
    <xf numFmtId="192" fontId="10" fillId="0" borderId="1" xfId="38" applyNumberFormat="1" applyFont="1" applyFill="1" applyBorder="1" applyAlignment="1">
      <alignment horizontal="right" vertical="center" wrapText="1"/>
    </xf>
    <xf numFmtId="49" fontId="26" fillId="0" borderId="1" xfId="826" applyNumberFormat="1" applyFont="1" applyFill="1" applyBorder="1" applyAlignment="1" applyProtection="1">
      <alignment horizontal="left" vertical="center" wrapText="1"/>
    </xf>
    <xf numFmtId="200" fontId="26" fillId="0" borderId="1" xfId="29" applyNumberFormat="1" applyFont="1" applyFill="1" applyBorder="1" applyAlignment="1">
      <alignment horizontal="right" vertical="center" wrapText="1"/>
    </xf>
    <xf numFmtId="49" fontId="26" fillId="0" borderId="2" xfId="826" applyNumberFormat="1" applyFont="1" applyFill="1" applyBorder="1" applyAlignment="1" applyProtection="1">
      <alignment horizontal="left" vertical="center" wrapText="1"/>
    </xf>
    <xf numFmtId="200" fontId="34" fillId="0" borderId="1" xfId="29" applyNumberFormat="1" applyFont="1" applyFill="1" applyBorder="1" applyAlignment="1" applyProtection="1">
      <alignment vertical="center" wrapText="1"/>
    </xf>
    <xf numFmtId="200" fontId="26" fillId="0" borderId="1" xfId="29" applyNumberFormat="1" applyFont="1" applyFill="1" applyBorder="1" applyAlignment="1" applyProtection="1">
      <alignment horizontal="right" vertical="center" wrapText="1"/>
    </xf>
    <xf numFmtId="200" fontId="34" fillId="2" borderId="1" xfId="29" applyNumberFormat="1" applyFont="1" applyFill="1" applyBorder="1" applyAlignment="1" applyProtection="1">
      <alignment vertical="center" wrapText="1"/>
    </xf>
    <xf numFmtId="200" fontId="26" fillId="3" borderId="1" xfId="29" applyNumberFormat="1" applyFont="1" applyFill="1" applyBorder="1" applyAlignment="1" applyProtection="1">
      <alignment horizontal="right" vertical="center" wrapText="1"/>
    </xf>
    <xf numFmtId="49" fontId="10" fillId="0" borderId="1" xfId="902" applyNumberFormat="1" applyFont="1" applyFill="1" applyBorder="1" applyAlignment="1" applyProtection="1">
      <alignment horizontal="distributed" vertical="center"/>
    </xf>
    <xf numFmtId="49" fontId="26" fillId="0" borderId="1" xfId="826" applyNumberFormat="1" applyFont="1" applyFill="1" applyBorder="1" applyAlignment="1" applyProtection="1">
      <alignment horizontal="left" vertical="center"/>
    </xf>
    <xf numFmtId="49" fontId="10" fillId="0" borderId="1" xfId="902" applyNumberFormat="1" applyFont="1" applyFill="1" applyBorder="1" applyAlignment="1" applyProtection="1">
      <alignment horizontal="left" vertical="center"/>
    </xf>
    <xf numFmtId="200" fontId="10" fillId="2" borderId="1" xfId="29" applyNumberFormat="1" applyFont="1" applyFill="1" applyBorder="1" applyAlignment="1">
      <alignment horizontal="right" vertical="center" wrapText="1"/>
    </xf>
    <xf numFmtId="200" fontId="7" fillId="0" borderId="0" xfId="895" applyNumberFormat="1" applyAlignment="1">
      <alignment horizontal="right" vertical="center"/>
    </xf>
    <xf numFmtId="0" fontId="7" fillId="0" borderId="0" xfId="698" applyAlignment="1"/>
    <xf numFmtId="0" fontId="7" fillId="0" borderId="0" xfId="698" applyFill="1" applyAlignment="1"/>
    <xf numFmtId="0" fontId="2" fillId="0" borderId="0" xfId="698" applyNumberFormat="1" applyFont="1" applyFill="1" applyAlignment="1" applyProtection="1">
      <alignment horizontal="center" vertical="center" wrapText="1"/>
    </xf>
    <xf numFmtId="0" fontId="26" fillId="0" borderId="0" xfId="698" applyFont="1" applyFill="1" applyAlignment="1" applyProtection="1">
      <alignment horizontal="left" vertical="center"/>
    </xf>
    <xf numFmtId="204" fontId="26" fillId="0" borderId="0" xfId="698" applyNumberFormat="1" applyFont="1" applyFill="1" applyAlignment="1" applyProtection="1">
      <alignment horizontal="right"/>
    </xf>
    <xf numFmtId="0" fontId="35" fillId="0" borderId="0" xfId="698" applyFont="1" applyFill="1" applyAlignment="1">
      <alignment vertical="center"/>
    </xf>
    <xf numFmtId="0" fontId="26" fillId="0" borderId="0" xfId="698" applyFont="1" applyFill="1" applyAlignment="1">
      <alignment horizontal="right" vertical="center"/>
    </xf>
    <xf numFmtId="0" fontId="10" fillId="0" borderId="1" xfId="698" applyNumberFormat="1" applyFont="1" applyFill="1" applyBorder="1" applyAlignment="1" applyProtection="1">
      <alignment horizontal="center" vertical="center"/>
    </xf>
    <xf numFmtId="49" fontId="10" fillId="0" borderId="1" xfId="427" applyNumberFormat="1" applyFont="1" applyFill="1" applyBorder="1" applyAlignment="1" applyProtection="1">
      <alignment vertical="center"/>
    </xf>
    <xf numFmtId="200" fontId="10" fillId="0" borderId="1" xfId="110" applyNumberFormat="1" applyFont="1" applyBorder="1" applyAlignment="1">
      <alignment horizontal="right" vertical="center" wrapText="1"/>
    </xf>
    <xf numFmtId="200" fontId="10" fillId="0" borderId="1" xfId="868" applyNumberFormat="1" applyFont="1" applyBorder="1" applyAlignment="1">
      <alignment horizontal="right" vertical="center" wrapText="1"/>
    </xf>
    <xf numFmtId="49" fontId="26" fillId="0" borderId="1" xfId="427" applyNumberFormat="1" applyFont="1" applyFill="1" applyBorder="1" applyAlignment="1" applyProtection="1">
      <alignment vertical="center" wrapText="1"/>
    </xf>
    <xf numFmtId="200" fontId="26" fillId="0" borderId="1" xfId="110" applyNumberFormat="1" applyFont="1" applyBorder="1" applyAlignment="1">
      <alignment horizontal="right" vertical="center" wrapText="1"/>
    </xf>
    <xf numFmtId="200" fontId="26" fillId="0" borderId="1" xfId="868" applyNumberFormat="1" applyFont="1" applyBorder="1" applyAlignment="1">
      <alignment horizontal="right" vertical="center" wrapText="1"/>
    </xf>
    <xf numFmtId="49" fontId="10" fillId="0" borderId="1" xfId="427" applyNumberFormat="1" applyFont="1" applyFill="1" applyBorder="1" applyAlignment="1" applyProtection="1">
      <alignment vertical="center" wrapText="1"/>
    </xf>
    <xf numFmtId="49" fontId="26" fillId="0" borderId="1" xfId="427" applyNumberFormat="1" applyFont="1" applyFill="1" applyBorder="1" applyAlignment="1" applyProtection="1">
      <alignment vertical="center"/>
    </xf>
    <xf numFmtId="200" fontId="26" fillId="0" borderId="1" xfId="868" applyNumberFormat="1" applyFont="1" applyFill="1" applyBorder="1" applyAlignment="1">
      <alignment horizontal="right" vertical="center" wrapText="1"/>
    </xf>
    <xf numFmtId="200" fontId="10" fillId="0" borderId="1" xfId="868" applyNumberFormat="1" applyFont="1" applyFill="1" applyBorder="1" applyAlignment="1">
      <alignment horizontal="right" vertical="center" wrapText="1"/>
    </xf>
    <xf numFmtId="200" fontId="10" fillId="0" borderId="1" xfId="110" applyNumberFormat="1" applyFont="1" applyFill="1" applyBorder="1" applyAlignment="1">
      <alignment horizontal="right" vertical="center" wrapText="1"/>
    </xf>
    <xf numFmtId="49" fontId="26" fillId="0" borderId="1" xfId="920" applyNumberFormat="1" applyFont="1" applyFill="1" applyBorder="1" applyAlignment="1" applyProtection="1">
      <alignment vertical="center" wrapText="1"/>
    </xf>
    <xf numFmtId="200" fontId="26" fillId="3" borderId="1" xfId="868" applyNumberFormat="1" applyFont="1" applyFill="1" applyBorder="1" applyAlignment="1">
      <alignment horizontal="right" vertical="center" wrapText="1"/>
    </xf>
    <xf numFmtId="49" fontId="26" fillId="0" borderId="1" xfId="902" applyNumberFormat="1" applyFont="1" applyFill="1" applyBorder="1" applyAlignment="1" applyProtection="1">
      <alignment horizontal="left" vertical="center"/>
    </xf>
    <xf numFmtId="200" fontId="7" fillId="0" borderId="0" xfId="698" applyNumberFormat="1" applyAlignment="1"/>
    <xf numFmtId="0" fontId="7" fillId="0" borderId="0" xfId="767" applyAlignment="1"/>
    <xf numFmtId="0" fontId="7" fillId="0" borderId="0" xfId="767" applyFill="1" applyAlignment="1"/>
    <xf numFmtId="0" fontId="36" fillId="0" borderId="0" xfId="767" applyNumberFormat="1" applyFont="1" applyFill="1" applyAlignment="1" applyProtection="1">
      <alignment horizontal="center" vertical="center" wrapText="1"/>
    </xf>
    <xf numFmtId="0" fontId="30" fillId="0" borderId="0" xfId="712" applyFont="1" applyAlignment="1" applyProtection="1">
      <alignment horizontal="left" vertical="center"/>
    </xf>
    <xf numFmtId="0" fontId="33" fillId="0" borderId="0" xfId="712" applyFont="1" applyAlignment="1"/>
    <xf numFmtId="203" fontId="33" fillId="0" borderId="0" xfId="712" applyNumberFormat="1" applyFont="1" applyAlignment="1"/>
    <xf numFmtId="177" fontId="34" fillId="0" borderId="0" xfId="712" applyNumberFormat="1" applyFont="1" applyFill="1" applyBorder="1" applyAlignment="1" applyProtection="1">
      <alignment horizontal="right" vertical="center"/>
    </xf>
    <xf numFmtId="0" fontId="7" fillId="0" borderId="0" xfId="767" applyAlignment="1">
      <alignment horizontal="center" vertical="center"/>
    </xf>
    <xf numFmtId="192" fontId="10" fillId="0" borderId="1" xfId="570" applyNumberFormat="1" applyFont="1" applyFill="1" applyBorder="1" applyAlignment="1" applyProtection="1">
      <alignment horizontal="right" vertical="center" wrapText="1"/>
    </xf>
    <xf numFmtId="0" fontId="37" fillId="0" borderId="0" xfId="554" applyFont="1" applyAlignment="1">
      <alignment horizontal="center" vertical="center"/>
    </xf>
    <xf numFmtId="49" fontId="10" fillId="0" borderId="1" xfId="826" applyNumberFormat="1" applyFont="1" applyFill="1" applyBorder="1" applyAlignment="1" applyProtection="1">
      <alignment horizontal="left" vertical="center" wrapText="1"/>
    </xf>
    <xf numFmtId="192" fontId="26" fillId="0" borderId="1" xfId="570" applyNumberFormat="1" applyFont="1" applyFill="1" applyBorder="1" applyAlignment="1" applyProtection="1">
      <alignment horizontal="right" vertical="center" wrapText="1"/>
    </xf>
    <xf numFmtId="49" fontId="10" fillId="0" borderId="1" xfId="902" applyNumberFormat="1" applyFont="1" applyFill="1" applyBorder="1" applyAlignment="1" applyProtection="1">
      <alignment horizontal="left" vertical="center" wrapText="1"/>
    </xf>
    <xf numFmtId="0" fontId="37" fillId="0" borderId="0" xfId="554" applyFont="1" applyFill="1" applyAlignment="1">
      <alignment horizontal="center" vertical="center"/>
    </xf>
    <xf numFmtId="200" fontId="7" fillId="0" borderId="0" xfId="767" applyNumberFormat="1" applyAlignment="1"/>
    <xf numFmtId="0" fontId="7" fillId="0" borderId="0" xfId="767" applyAlignment="1">
      <alignment vertical="center"/>
    </xf>
    <xf numFmtId="0" fontId="26" fillId="0" borderId="0" xfId="767" applyFont="1" applyFill="1" applyAlignment="1" applyProtection="1">
      <alignment horizontal="left" vertical="center"/>
    </xf>
    <xf numFmtId="4" fontId="26" fillId="0" borderId="0" xfId="767" applyNumberFormat="1" applyFont="1" applyFill="1" applyAlignment="1" applyProtection="1">
      <alignment horizontal="right" vertical="center"/>
    </xf>
    <xf numFmtId="203" fontId="35" fillId="0" borderId="0" xfId="767" applyNumberFormat="1" applyFont="1" applyFill="1" applyAlignment="1">
      <alignment vertical="center"/>
    </xf>
    <xf numFmtId="0" fontId="26" fillId="0" borderId="0" xfId="767" applyFont="1" applyFill="1" applyAlignment="1">
      <alignment horizontal="right" vertical="center"/>
    </xf>
    <xf numFmtId="0" fontId="10" fillId="0" borderId="1" xfId="916" applyNumberFormat="1" applyFont="1" applyFill="1" applyBorder="1" applyAlignment="1" applyProtection="1">
      <alignment horizontal="center" vertical="center"/>
    </xf>
    <xf numFmtId="49" fontId="10" fillId="0" borderId="1" xfId="920" applyNumberFormat="1" applyFont="1" applyFill="1" applyBorder="1" applyAlignment="1" applyProtection="1">
      <alignment vertical="center"/>
    </xf>
    <xf numFmtId="49" fontId="26" fillId="0" borderId="1" xfId="920" applyNumberFormat="1" applyFont="1" applyFill="1" applyBorder="1" applyAlignment="1" applyProtection="1">
      <alignment vertical="center"/>
    </xf>
    <xf numFmtId="200" fontId="26" fillId="0" borderId="1" xfId="110" applyNumberFormat="1" applyFont="1" applyFill="1" applyBorder="1" applyAlignment="1">
      <alignment horizontal="right" vertical="center" wrapText="1"/>
    </xf>
    <xf numFmtId="49" fontId="10" fillId="0" borderId="1" xfId="920" applyNumberFormat="1" applyFont="1" applyFill="1" applyBorder="1" applyAlignment="1" applyProtection="1">
      <alignment vertical="center" wrapText="1"/>
    </xf>
    <xf numFmtId="49" fontId="10" fillId="0" borderId="1" xfId="902" applyNumberFormat="1" applyFont="1" applyFill="1" applyBorder="1" applyAlignment="1" applyProtection="1">
      <alignment vertical="center"/>
    </xf>
    <xf numFmtId="0" fontId="7" fillId="0" borderId="0" xfId="998">
      <alignment vertical="center"/>
    </xf>
    <xf numFmtId="0" fontId="6" fillId="0" borderId="0" xfId="998" applyFont="1" applyAlignment="1">
      <alignment horizontal="center" vertical="center" wrapText="1"/>
    </xf>
    <xf numFmtId="0" fontId="7" fillId="0" borderId="0" xfId="998" applyFill="1">
      <alignment vertical="center"/>
    </xf>
    <xf numFmtId="0" fontId="38" fillId="0" borderId="0" xfId="0" applyFont="1" applyFill="1" applyAlignment="1">
      <alignment vertical="center"/>
    </xf>
    <xf numFmtId="0" fontId="39" fillId="0" borderId="0" xfId="658" applyFont="1" applyAlignment="1">
      <alignment horizontal="center" vertical="center" shrinkToFit="1"/>
    </xf>
    <xf numFmtId="0" fontId="8" fillId="0" borderId="0" xfId="658" applyFont="1" applyAlignment="1">
      <alignment horizontal="center" vertical="center" shrinkToFit="1"/>
    </xf>
    <xf numFmtId="0" fontId="30" fillId="0" borderId="0" xfId="658" applyFont="1" applyBorder="1" applyAlignment="1">
      <alignment horizontal="left" vertical="center" wrapText="1"/>
    </xf>
    <xf numFmtId="0" fontId="30" fillId="0" borderId="0" xfId="0" applyFont="1" applyFill="1" applyAlignment="1">
      <alignment horizontal="right"/>
    </xf>
    <xf numFmtId="0" fontId="10" fillId="0" borderId="1" xfId="1074" applyFont="1" applyBorder="1" applyAlignment="1">
      <alignment horizontal="center" vertical="center"/>
    </xf>
    <xf numFmtId="0" fontId="30" fillId="0" borderId="1" xfId="0" applyFont="1" applyBorder="1" applyAlignment="1">
      <alignment horizontal="left" vertical="center"/>
    </xf>
    <xf numFmtId="200" fontId="26" fillId="0" borderId="1" xfId="29" applyNumberFormat="1" applyFont="1" applyBorder="1" applyAlignment="1">
      <alignment horizontal="right" vertical="center" wrapText="1"/>
    </xf>
    <xf numFmtId="0" fontId="9" fillId="0" borderId="1" xfId="0" applyFont="1" applyFill="1" applyBorder="1" applyAlignment="1">
      <alignment horizontal="center" vertical="center"/>
    </xf>
    <xf numFmtId="0" fontId="40" fillId="0" borderId="1" xfId="998" applyFont="1" applyFill="1" applyBorder="1">
      <alignment vertical="center"/>
    </xf>
    <xf numFmtId="0" fontId="40" fillId="0" borderId="0" xfId="998" applyFont="1" applyAlignment="1">
      <alignment vertical="center"/>
    </xf>
    <xf numFmtId="0" fontId="7" fillId="0" borderId="0" xfId="998" applyFill="1" applyAlignment="1">
      <alignment vertical="center"/>
    </xf>
    <xf numFmtId="0" fontId="40" fillId="0" borderId="0" xfId="998" applyFont="1">
      <alignment vertical="center"/>
    </xf>
    <xf numFmtId="0" fontId="8" fillId="0" borderId="0" xfId="625" applyFont="1" applyFill="1" applyAlignment="1">
      <alignment horizontal="center" vertical="center" shrinkToFit="1"/>
    </xf>
    <xf numFmtId="0" fontId="30" fillId="0" borderId="0" xfId="625" applyFont="1" applyFill="1" applyAlignment="1">
      <alignment horizontal="left" vertical="center" wrapText="1"/>
    </xf>
    <xf numFmtId="194" fontId="26" fillId="0" borderId="0" xfId="1072" applyNumberFormat="1" applyFont="1" applyFill="1" applyBorder="1" applyAlignment="1">
      <alignment horizontal="right" vertical="center"/>
    </xf>
    <xf numFmtId="0" fontId="10" fillId="0" borderId="1" xfId="1072" applyFont="1" applyFill="1" applyBorder="1" applyAlignment="1">
      <alignment horizontal="center" vertical="center"/>
    </xf>
    <xf numFmtId="194" fontId="10" fillId="0" borderId="1" xfId="998" applyNumberFormat="1" applyFont="1" applyFill="1" applyBorder="1" applyAlignment="1">
      <alignment horizontal="center" vertical="center" wrapText="1"/>
    </xf>
    <xf numFmtId="0" fontId="0" fillId="0" borderId="0" xfId="0" applyFont="1" applyAlignment="1"/>
    <xf numFmtId="49" fontId="10" fillId="0" borderId="1" xfId="0" applyNumberFormat="1" applyFont="1" applyFill="1" applyBorder="1" applyAlignment="1" applyProtection="1">
      <alignment vertical="center" wrapText="1"/>
    </xf>
    <xf numFmtId="200" fontId="26" fillId="0" borderId="1" xfId="998" applyNumberFormat="1" applyFont="1" applyFill="1" applyBorder="1" applyAlignment="1">
      <alignment horizontal="right" vertical="center" wrapText="1"/>
    </xf>
    <xf numFmtId="192" fontId="10" fillId="0" borderId="1" xfId="0" applyNumberFormat="1" applyFont="1" applyFill="1" applyBorder="1" applyAlignment="1">
      <alignment horizontal="right" vertical="center" wrapText="1"/>
    </xf>
    <xf numFmtId="0" fontId="37" fillId="0" borderId="0" xfId="554" applyFont="1">
      <alignment vertical="center"/>
    </xf>
    <xf numFmtId="0" fontId="26" fillId="0" borderId="1" xfId="649" applyNumberFormat="1" applyFont="1" applyFill="1" applyBorder="1" applyAlignment="1">
      <alignment horizontal="left" vertical="center" wrapText="1"/>
    </xf>
    <xf numFmtId="192" fontId="26" fillId="0" borderId="1" xfId="998" applyNumberFormat="1" applyFont="1" applyFill="1" applyBorder="1" applyAlignment="1">
      <alignment horizontal="right" vertical="center" wrapText="1"/>
    </xf>
    <xf numFmtId="192" fontId="26" fillId="0" borderId="1" xfId="998" applyNumberFormat="1" applyFont="1" applyBorder="1" applyAlignment="1">
      <alignment horizontal="right" vertical="center" wrapText="1"/>
    </xf>
    <xf numFmtId="200" fontId="10" fillId="0" borderId="1" xfId="998" applyNumberFormat="1" applyFont="1" applyFill="1" applyBorder="1" applyAlignment="1">
      <alignment horizontal="right" vertical="center" wrapText="1"/>
    </xf>
    <xf numFmtId="192" fontId="10" fillId="0" borderId="1" xfId="998" applyNumberFormat="1" applyFont="1" applyFill="1" applyBorder="1" applyAlignment="1">
      <alignment horizontal="right" vertical="center" wrapText="1"/>
    </xf>
    <xf numFmtId="192" fontId="10" fillId="0" borderId="1" xfId="998"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10" fillId="0" borderId="1" xfId="998" applyFont="1" applyFill="1" applyBorder="1" applyAlignment="1">
      <alignment horizontal="distributed" vertical="center" wrapText="1"/>
    </xf>
    <xf numFmtId="0" fontId="10" fillId="0" borderId="1" xfId="649" applyNumberFormat="1" applyFont="1" applyFill="1" applyBorder="1" applyAlignment="1">
      <alignment horizontal="left" vertical="center" wrapText="1"/>
    </xf>
    <xf numFmtId="0" fontId="26" fillId="0" borderId="1" xfId="649" applyNumberFormat="1" applyFont="1" applyFill="1" applyBorder="1" applyAlignment="1">
      <alignment horizontal="left" vertical="center" wrapText="1" indent="1"/>
    </xf>
    <xf numFmtId="200" fontId="30" fillId="0" borderId="1" xfId="0" applyNumberFormat="1" applyFont="1" applyFill="1" applyBorder="1" applyAlignment="1">
      <alignment horizontal="right" vertical="center" wrapText="1"/>
    </xf>
    <xf numFmtId="0" fontId="10" fillId="0" borderId="1" xfId="998" applyFont="1" applyFill="1" applyBorder="1" applyAlignment="1">
      <alignment horizontal="left" vertical="center" wrapText="1"/>
    </xf>
    <xf numFmtId="200" fontId="9"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7" fillId="0" borderId="0" xfId="649" applyAlignment="1"/>
    <xf numFmtId="0" fontId="41" fillId="2" borderId="0" xfId="649" applyFont="1" applyFill="1" applyAlignment="1"/>
    <xf numFmtId="0" fontId="8" fillId="0" borderId="0" xfId="625" applyFont="1" applyAlignment="1">
      <alignment horizontal="center" vertical="center" shrinkToFit="1"/>
    </xf>
    <xf numFmtId="0" fontId="42" fillId="2" borderId="0" xfId="625" applyFont="1" applyFill="1" applyAlignment="1">
      <alignment horizontal="center" vertical="center" shrinkToFit="1"/>
    </xf>
    <xf numFmtId="0" fontId="30" fillId="0" borderId="0" xfId="625" applyFont="1" applyAlignment="1">
      <alignment horizontal="left" vertical="center" wrapText="1"/>
    </xf>
    <xf numFmtId="0" fontId="43" fillId="0" borderId="0" xfId="625" applyFont="1" applyFill="1" applyAlignment="1">
      <alignment horizontal="left" vertical="center" wrapText="1"/>
    </xf>
    <xf numFmtId="0" fontId="26" fillId="0" borderId="0" xfId="649" applyFont="1" applyAlignment="1">
      <alignment horizontal="right" vertical="center"/>
    </xf>
    <xf numFmtId="0" fontId="10" fillId="0" borderId="1" xfId="649" applyFont="1" applyFill="1" applyBorder="1" applyAlignment="1">
      <alignment horizontal="center" vertical="center" wrapText="1"/>
    </xf>
    <xf numFmtId="200" fontId="44" fillId="0" borderId="1" xfId="29" applyNumberFormat="1" applyFont="1" applyFill="1" applyBorder="1" applyAlignment="1">
      <alignment horizontal="right" vertical="center" wrapText="1"/>
    </xf>
    <xf numFmtId="0" fontId="34" fillId="0" borderId="1" xfId="0" applyFont="1" applyFill="1" applyBorder="1" applyAlignment="1" applyProtection="1">
      <alignment horizontal="right" vertical="center"/>
      <protection locked="0"/>
    </xf>
    <xf numFmtId="192" fontId="9" fillId="0" borderId="1" xfId="625" applyNumberFormat="1" applyFont="1" applyFill="1" applyBorder="1" applyAlignment="1">
      <alignment horizontal="right" vertical="center" wrapText="1"/>
    </xf>
    <xf numFmtId="0" fontId="34" fillId="2" borderId="1" xfId="0" applyFont="1" applyFill="1" applyBorder="1" applyAlignment="1" applyProtection="1">
      <alignment horizontal="right" vertical="center"/>
      <protection locked="0"/>
    </xf>
    <xf numFmtId="192" fontId="30" fillId="0" borderId="1" xfId="0" applyNumberFormat="1" applyFont="1" applyBorder="1" applyAlignment="1">
      <alignment horizontal="right" vertical="center" wrapText="1"/>
    </xf>
    <xf numFmtId="0" fontId="34" fillId="0" borderId="1" xfId="0" applyNumberFormat="1" applyFont="1" applyFill="1" applyBorder="1" applyAlignment="1" applyProtection="1">
      <alignment horizontal="right" vertical="center"/>
    </xf>
    <xf numFmtId="192" fontId="30" fillId="0" borderId="1" xfId="625" applyNumberFormat="1" applyFont="1" applyFill="1" applyBorder="1" applyAlignment="1">
      <alignment horizontal="right" vertical="center" wrapText="1"/>
    </xf>
    <xf numFmtId="3" fontId="34" fillId="2" borderId="1" xfId="0" applyNumberFormat="1" applyFont="1" applyFill="1" applyBorder="1" applyAlignment="1" applyProtection="1">
      <alignment horizontal="right" vertical="center" wrapText="1"/>
      <protection locked="0"/>
    </xf>
    <xf numFmtId="3" fontId="34" fillId="0" borderId="1" xfId="0" applyNumberFormat="1" applyFont="1" applyFill="1" applyBorder="1" applyAlignment="1" applyProtection="1">
      <alignment horizontal="right" vertical="center" wrapText="1"/>
      <protection locked="0"/>
    </xf>
    <xf numFmtId="192" fontId="30" fillId="0" borderId="1" xfId="0" applyNumberFormat="1" applyFont="1" applyFill="1" applyBorder="1" applyAlignment="1">
      <alignment horizontal="right" vertical="center" wrapText="1"/>
    </xf>
    <xf numFmtId="4" fontId="45" fillId="0" borderId="1" xfId="1333" applyNumberFormat="1" applyFont="1" applyFill="1" applyBorder="1" applyAlignment="1" applyProtection="1">
      <alignment horizontal="right" vertical="center"/>
    </xf>
    <xf numFmtId="4" fontId="46" fillId="0" borderId="1" xfId="1333" applyNumberFormat="1" applyFont="1" applyFill="1" applyBorder="1" applyAlignment="1" applyProtection="1">
      <alignment horizontal="right" vertical="center"/>
    </xf>
    <xf numFmtId="192" fontId="9" fillId="0" borderId="1" xfId="0" applyNumberFormat="1" applyFont="1" applyFill="1" applyBorder="1" applyAlignment="1">
      <alignment horizontal="right" vertical="center" wrapText="1"/>
    </xf>
    <xf numFmtId="200" fontId="10" fillId="0" borderId="1" xfId="625" applyNumberFormat="1" applyFont="1" applyFill="1" applyBorder="1" applyAlignment="1">
      <alignment horizontal="right" vertical="center" wrapText="1"/>
    </xf>
    <xf numFmtId="200" fontId="26" fillId="0" borderId="1" xfId="625" applyNumberFormat="1" applyFont="1" applyFill="1" applyBorder="1" applyAlignment="1">
      <alignment horizontal="right" vertical="center" wrapText="1"/>
    </xf>
    <xf numFmtId="200" fontId="26" fillId="2" borderId="1" xfId="625" applyNumberFormat="1" applyFont="1" applyFill="1" applyBorder="1" applyAlignment="1">
      <alignment horizontal="right" vertical="center" wrapText="1"/>
    </xf>
    <xf numFmtId="200" fontId="10" fillId="2" borderId="1" xfId="998" applyNumberFormat="1" applyFont="1" applyFill="1" applyBorder="1" applyAlignment="1">
      <alignment horizontal="right" vertical="center" wrapText="1"/>
    </xf>
    <xf numFmtId="200" fontId="26" fillId="2" borderId="1" xfId="998" applyNumberFormat="1" applyFont="1" applyFill="1" applyBorder="1" applyAlignment="1">
      <alignment horizontal="right" vertical="center" wrapText="1"/>
    </xf>
    <xf numFmtId="200" fontId="26" fillId="0" borderId="1" xfId="966" applyNumberFormat="1" applyFont="1" applyFill="1" applyBorder="1" applyAlignment="1">
      <alignment horizontal="right" vertical="center" wrapText="1"/>
    </xf>
    <xf numFmtId="200" fontId="10" fillId="0" borderId="1" xfId="966"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left" vertical="center" wrapText="1"/>
    </xf>
    <xf numFmtId="200" fontId="10" fillId="0" borderId="1" xfId="0" applyNumberFormat="1" applyFont="1" applyFill="1" applyBorder="1" applyAlignment="1">
      <alignment horizontal="right" vertical="center" wrapText="1"/>
    </xf>
    <xf numFmtId="41" fontId="7" fillId="0" borderId="0" xfId="649" applyNumberFormat="1" applyAlignment="1"/>
    <xf numFmtId="200" fontId="7" fillId="0" borderId="0" xfId="649" applyNumberFormat="1" applyAlignment="1"/>
    <xf numFmtId="0" fontId="26" fillId="0" borderId="0" xfId="649" applyFont="1" applyAlignment="1"/>
    <xf numFmtId="0" fontId="7" fillId="0" borderId="0" xfId="649" applyFill="1" applyAlignment="1"/>
    <xf numFmtId="0" fontId="8" fillId="3" borderId="0" xfId="625" applyFont="1" applyFill="1" applyAlignment="1">
      <alignment horizontal="center" vertical="center" shrinkToFit="1"/>
    </xf>
    <xf numFmtId="0" fontId="47" fillId="3" borderId="0" xfId="625" applyFont="1" applyFill="1" applyAlignment="1">
      <alignment vertical="center" shrinkToFit="1"/>
    </xf>
    <xf numFmtId="0" fontId="30" fillId="3" borderId="0" xfId="625" applyFont="1" applyFill="1" applyAlignment="1">
      <alignment horizontal="left" vertical="center" wrapText="1"/>
    </xf>
    <xf numFmtId="0" fontId="26" fillId="3" borderId="0" xfId="649" applyFont="1" applyFill="1" applyAlignment="1">
      <alignment horizontal="right" vertical="center"/>
    </xf>
    <xf numFmtId="194" fontId="7" fillId="3" borderId="0" xfId="1072" applyNumberFormat="1" applyFont="1" applyFill="1" applyBorder="1" applyAlignment="1">
      <alignment vertical="center"/>
    </xf>
    <xf numFmtId="0" fontId="10" fillId="0" borderId="1" xfId="1072" applyFont="1" applyFill="1" applyBorder="1" applyAlignment="1">
      <alignment horizontal="distributed" vertical="center" wrapText="1" indent="3"/>
    </xf>
    <xf numFmtId="0" fontId="7" fillId="3" borderId="0" xfId="649" applyFill="1" applyAlignment="1"/>
    <xf numFmtId="41" fontId="9" fillId="0" borderId="1" xfId="0" applyNumberFormat="1" applyFont="1" applyFill="1" applyBorder="1" applyAlignment="1">
      <alignment horizontal="right" vertical="center" wrapText="1"/>
    </xf>
    <xf numFmtId="0" fontId="7" fillId="3" borderId="0" xfId="698" applyFill="1" applyAlignment="1"/>
    <xf numFmtId="41" fontId="26" fillId="0" borderId="1" xfId="998" applyNumberFormat="1" applyFont="1" applyFill="1" applyBorder="1" applyAlignment="1">
      <alignment horizontal="right" vertical="center" wrapText="1"/>
    </xf>
    <xf numFmtId="41" fontId="26" fillId="0" borderId="1" xfId="998" applyNumberFormat="1" applyFont="1" applyBorder="1" applyAlignment="1">
      <alignment horizontal="right" vertical="center" wrapText="1"/>
    </xf>
    <xf numFmtId="41" fontId="10"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0" fontId="10" fillId="0" borderId="1" xfId="1072" applyFont="1" applyFill="1" applyBorder="1" applyAlignment="1">
      <alignment horizontal="left" vertical="center" wrapText="1"/>
    </xf>
    <xf numFmtId="0" fontId="26" fillId="0" borderId="1" xfId="892" applyNumberFormat="1" applyFont="1" applyFill="1" applyBorder="1" applyAlignment="1">
      <alignment horizontal="left" vertical="center" wrapText="1" indent="2"/>
    </xf>
    <xf numFmtId="192" fontId="9" fillId="0" borderId="1" xfId="0" applyNumberFormat="1" applyFont="1" applyBorder="1" applyAlignment="1">
      <alignment horizontal="right" vertical="center" wrapText="1"/>
    </xf>
    <xf numFmtId="0" fontId="26" fillId="0" borderId="1" xfId="892" applyNumberFormat="1" applyFont="1" applyFill="1" applyBorder="1" applyAlignment="1">
      <alignment horizontal="left" vertical="center" wrapText="1" indent="1"/>
    </xf>
    <xf numFmtId="0" fontId="10" fillId="0" borderId="1" xfId="892" applyNumberFormat="1" applyFont="1" applyFill="1" applyBorder="1" applyAlignment="1">
      <alignment horizontal="left" vertical="center" wrapText="1"/>
    </xf>
    <xf numFmtId="41" fontId="7" fillId="0" borderId="0" xfId="649" applyNumberFormat="1" applyFill="1" applyAlignment="1"/>
    <xf numFmtId="177" fontId="26" fillId="0" borderId="0" xfId="895" applyNumberFormat="1" applyFont="1" applyFill="1" applyBorder="1" applyAlignment="1" applyProtection="1">
      <alignment horizontal="left" vertical="center"/>
    </xf>
    <xf numFmtId="0" fontId="26" fillId="0" borderId="0" xfId="649" applyFont="1" applyFill="1" applyBorder="1" applyAlignment="1">
      <alignment vertical="center"/>
    </xf>
    <xf numFmtId="0" fontId="26" fillId="0" borderId="0" xfId="649" applyFont="1" applyFill="1" applyAlignment="1">
      <alignment vertical="center"/>
    </xf>
    <xf numFmtId="177" fontId="33" fillId="0" borderId="0" xfId="895" applyNumberFormat="1" applyFont="1" applyFill="1" applyBorder="1" applyAlignment="1" applyProtection="1">
      <alignment horizontal="right" vertical="center"/>
    </xf>
    <xf numFmtId="41" fontId="10" fillId="0" borderId="1" xfId="966" applyNumberFormat="1" applyFont="1" applyFill="1" applyBorder="1" applyAlignment="1">
      <alignment horizontal="right" vertical="center" wrapText="1"/>
    </xf>
    <xf numFmtId="0" fontId="48" fillId="3" borderId="0" xfId="554" applyFont="1" applyFill="1">
      <alignment vertical="center"/>
    </xf>
    <xf numFmtId="41" fontId="26" fillId="0" borderId="1" xfId="966" applyNumberFormat="1" applyFont="1" applyFill="1" applyBorder="1" applyAlignment="1">
      <alignment horizontal="right" vertical="center" wrapText="1"/>
    </xf>
    <xf numFmtId="41" fontId="49" fillId="0" borderId="1" xfId="0" applyNumberFormat="1" applyFont="1" applyFill="1" applyBorder="1" applyAlignment="1">
      <alignment horizontal="right" vertical="center" wrapText="1"/>
    </xf>
    <xf numFmtId="192" fontId="26" fillId="0" borderId="1" xfId="38" applyNumberFormat="1" applyFont="1" applyFill="1" applyBorder="1" applyAlignment="1">
      <alignment horizontal="right" vertical="center" wrapText="1"/>
    </xf>
    <xf numFmtId="41" fontId="34"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30" fillId="0" borderId="1" xfId="0" applyNumberFormat="1" applyFont="1" applyFill="1" applyBorder="1" applyAlignment="1">
      <alignment horizontal="right" vertical="center" wrapText="1"/>
    </xf>
    <xf numFmtId="41" fontId="26" fillId="0" borderId="1" xfId="625" applyNumberFormat="1" applyFont="1" applyFill="1" applyBorder="1" applyAlignment="1">
      <alignment horizontal="right" vertical="center" wrapText="1"/>
    </xf>
    <xf numFmtId="41" fontId="10" fillId="0" borderId="1" xfId="0" applyNumberFormat="1" applyFont="1" applyFill="1" applyBorder="1" applyAlignment="1" applyProtection="1">
      <alignment horizontal="right" vertical="center" wrapText="1"/>
    </xf>
    <xf numFmtId="41" fontId="10" fillId="0" borderId="1" xfId="625"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50" fillId="0" borderId="0" xfId="0" applyFont="1" applyAlignment="1"/>
    <xf numFmtId="0" fontId="0" fillId="0" borderId="0" xfId="0" applyFill="1" applyAlignment="1"/>
    <xf numFmtId="0" fontId="51" fillId="0" borderId="0" xfId="902" applyFont="1" applyFill="1" applyAlignment="1">
      <alignment horizontal="center" vertical="center"/>
    </xf>
    <xf numFmtId="0" fontId="50" fillId="0" borderId="0" xfId="0" applyFont="1" applyFill="1" applyAlignment="1"/>
    <xf numFmtId="0" fontId="30" fillId="0" borderId="0" xfId="902" applyFont="1" applyFill="1" applyAlignment="1">
      <alignment horizontal="left" vertical="center"/>
    </xf>
    <xf numFmtId="0" fontId="30" fillId="0" borderId="0" xfId="0" applyFont="1" applyFill="1" applyAlignment="1">
      <alignment vertical="center"/>
    </xf>
    <xf numFmtId="0" fontId="30" fillId="0" borderId="0" xfId="902" applyFont="1" applyFill="1" applyAlignment="1">
      <alignment horizontal="right" vertical="center"/>
    </xf>
    <xf numFmtId="200" fontId="7" fillId="0" borderId="0" xfId="649" applyNumberFormat="1" applyFont="1" applyFill="1" applyAlignment="1">
      <alignment horizontal="center" vertical="center" wrapText="1"/>
    </xf>
    <xf numFmtId="0" fontId="30" fillId="0" borderId="1" xfId="0" applyFont="1" applyFill="1" applyBorder="1" applyAlignment="1">
      <alignment horizontal="left" vertical="center" wrapText="1"/>
    </xf>
    <xf numFmtId="200" fontId="26" fillId="0" borderId="1" xfId="0" applyNumberFormat="1" applyFont="1" applyFill="1" applyBorder="1" applyAlignment="1">
      <alignment vertical="center" wrapText="1"/>
    </xf>
    <xf numFmtId="192" fontId="26" fillId="0" borderId="1" xfId="38" applyNumberFormat="1" applyFont="1" applyFill="1" applyBorder="1" applyAlignment="1">
      <alignment vertical="center" wrapText="1"/>
    </xf>
    <xf numFmtId="0" fontId="30" fillId="0" borderId="1" xfId="0" applyFont="1" applyBorder="1" applyAlignment="1">
      <alignment horizontal="left" vertical="center" wrapText="1"/>
    </xf>
    <xf numFmtId="0" fontId="37" fillId="3" borderId="0" xfId="554" applyFont="1" applyFill="1" applyAlignment="1">
      <alignment horizontal="center" vertical="center"/>
    </xf>
    <xf numFmtId="0" fontId="9" fillId="0" borderId="1" xfId="0" applyFont="1" applyFill="1" applyBorder="1" applyAlignment="1">
      <alignment horizontal="center" vertical="center" wrapText="1"/>
    </xf>
    <xf numFmtId="200" fontId="10" fillId="0" borderId="1" xfId="0" applyNumberFormat="1" applyFont="1" applyFill="1" applyBorder="1" applyAlignment="1">
      <alignment vertical="center" wrapText="1"/>
    </xf>
    <xf numFmtId="192" fontId="10" fillId="0" borderId="1" xfId="38" applyNumberFormat="1" applyFont="1" applyFill="1" applyBorder="1" applyAlignment="1">
      <alignment vertical="center" wrapText="1"/>
    </xf>
    <xf numFmtId="0" fontId="9" fillId="0" borderId="0" xfId="0" applyFont="1" applyFill="1" applyAlignment="1">
      <alignment horizontal="left" vertical="center"/>
    </xf>
    <xf numFmtId="0" fontId="7" fillId="0" borderId="0" xfId="998" applyProtection="1">
      <alignment vertical="center"/>
    </xf>
    <xf numFmtId="0" fontId="37" fillId="0" borderId="0" xfId="998" applyFont="1" applyProtection="1">
      <alignment vertical="center"/>
    </xf>
    <xf numFmtId="0" fontId="40" fillId="0" borderId="0" xfId="998" applyFont="1" applyAlignment="1" applyProtection="1">
      <alignment horizontal="center" vertical="center"/>
    </xf>
    <xf numFmtId="0" fontId="40" fillId="0" borderId="0" xfId="998" applyFont="1" applyProtection="1">
      <alignment vertical="center"/>
    </xf>
    <xf numFmtId="0" fontId="7" fillId="3" borderId="0" xfId="998" applyFill="1" applyProtection="1">
      <alignment vertical="center"/>
    </xf>
    <xf numFmtId="194" fontId="7" fillId="0" borderId="0" xfId="998" applyNumberFormat="1" applyProtection="1">
      <alignment vertical="center"/>
    </xf>
    <xf numFmtId="200" fontId="7" fillId="0" borderId="0" xfId="649" applyNumberFormat="1" applyAlignment="1" applyProtection="1"/>
    <xf numFmtId="0" fontId="7" fillId="0" borderId="0" xfId="998" applyFill="1" applyProtection="1">
      <alignment vertical="center"/>
    </xf>
    <xf numFmtId="0" fontId="52" fillId="0" borderId="0" xfId="0" applyFont="1" applyFill="1" applyAlignment="1">
      <alignment horizontal="center" vertical="center"/>
    </xf>
    <xf numFmtId="200" fontId="7" fillId="0" borderId="0" xfId="649" applyNumberFormat="1" applyFill="1" applyAlignment="1" applyProtection="1"/>
    <xf numFmtId="0" fontId="37" fillId="0" borderId="0" xfId="998" applyFont="1" applyFill="1" applyProtection="1">
      <alignment vertical="center"/>
    </xf>
    <xf numFmtId="0" fontId="26" fillId="0" borderId="0" xfId="998" applyFont="1" applyFill="1" applyProtection="1">
      <alignment vertical="center"/>
    </xf>
    <xf numFmtId="194" fontId="26" fillId="0" borderId="0" xfId="998" applyNumberFormat="1" applyFont="1" applyFill="1" applyBorder="1" applyAlignment="1" applyProtection="1">
      <alignment horizontal="right" vertical="center"/>
    </xf>
    <xf numFmtId="200" fontId="37" fillId="0" borderId="0" xfId="649" applyNumberFormat="1" applyFont="1" applyFill="1" applyAlignment="1" applyProtection="1"/>
    <xf numFmtId="194" fontId="10" fillId="0" borderId="9" xfId="998" applyNumberFormat="1" applyFont="1" applyFill="1" applyBorder="1" applyAlignment="1" applyProtection="1">
      <alignment horizontal="center" vertical="center" wrapText="1"/>
    </xf>
    <xf numFmtId="0" fontId="10" fillId="0" borderId="1" xfId="998" applyFont="1" applyFill="1" applyBorder="1" applyAlignment="1" applyProtection="1">
      <alignment horizontal="distributed" vertical="center" wrapText="1" indent="3"/>
    </xf>
    <xf numFmtId="194" fontId="10" fillId="0" borderId="1" xfId="998" applyNumberFormat="1" applyFont="1" applyFill="1" applyBorder="1" applyAlignment="1" applyProtection="1">
      <alignment horizontal="center" vertical="center" wrapText="1"/>
    </xf>
    <xf numFmtId="0" fontId="40" fillId="0" borderId="0" xfId="998" applyFont="1" applyFill="1" applyAlignment="1" applyProtection="1">
      <alignment horizontal="center" vertical="center" wrapText="1"/>
    </xf>
    <xf numFmtId="0" fontId="40" fillId="0" borderId="0" xfId="998" applyFont="1" applyFill="1" applyAlignment="1" applyProtection="1">
      <alignment horizontal="center" vertical="center"/>
    </xf>
    <xf numFmtId="0" fontId="9" fillId="2" borderId="10" xfId="0"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protection locked="0"/>
    </xf>
    <xf numFmtId="192" fontId="26" fillId="0" borderId="1" xfId="38" applyNumberFormat="1" applyFont="1" applyFill="1" applyBorder="1" applyAlignment="1" applyProtection="1">
      <alignment horizontal="right" vertical="center" wrapText="1" shrinkToFit="1"/>
      <protection locked="0"/>
    </xf>
    <xf numFmtId="0" fontId="37" fillId="0" borderId="0" xfId="554" applyFont="1" applyFill="1" applyProtection="1">
      <alignment vertical="center"/>
    </xf>
    <xf numFmtId="0" fontId="30" fillId="2" borderId="10" xfId="0" applyFont="1" applyFill="1" applyBorder="1" applyAlignment="1" applyProtection="1">
      <alignment horizontal="left" vertical="center"/>
    </xf>
    <xf numFmtId="49" fontId="30" fillId="0" borderId="1" xfId="0" applyNumberFormat="1" applyFont="1" applyFill="1" applyBorder="1" applyAlignment="1" applyProtection="1">
      <alignment horizontal="left" vertical="center" wrapText="1"/>
    </xf>
    <xf numFmtId="3" fontId="30" fillId="0" borderId="1" xfId="0" applyNumberFormat="1" applyFont="1" applyFill="1" applyBorder="1" applyAlignment="1" applyProtection="1">
      <alignment horizontal="right" vertical="center"/>
      <protection locked="0"/>
    </xf>
    <xf numFmtId="49" fontId="30" fillId="2" borderId="1" xfId="0" applyNumberFormat="1" applyFont="1" applyFill="1" applyBorder="1" applyAlignment="1" applyProtection="1">
      <alignment horizontal="left" vertical="center" wrapText="1"/>
    </xf>
    <xf numFmtId="3" fontId="30" fillId="2" borderId="1"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horizontal="left" vertical="center" wrapText="1" indent="4"/>
    </xf>
    <xf numFmtId="49" fontId="30" fillId="2" borderId="10" xfId="0" applyNumberFormat="1" applyFont="1" applyFill="1" applyBorder="1" applyAlignment="1" applyProtection="1">
      <alignment horizontal="left" vertical="center" wrapText="1"/>
    </xf>
    <xf numFmtId="0" fontId="30" fillId="0" borderId="10" xfId="0" applyFont="1" applyFill="1" applyBorder="1" applyAlignment="1" applyProtection="1">
      <alignment horizontal="right" vertical="center"/>
    </xf>
    <xf numFmtId="3" fontId="45" fillId="0" borderId="8" xfId="0" applyNumberFormat="1" applyFont="1" applyBorder="1" applyAlignment="1" applyProtection="1">
      <alignment horizontal="right" vertical="center"/>
      <protection locked="0"/>
    </xf>
    <xf numFmtId="49" fontId="9" fillId="2" borderId="10"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xf>
    <xf numFmtId="49" fontId="53" fillId="2" borderId="10" xfId="0" applyNumberFormat="1" applyFont="1" applyFill="1" applyBorder="1" applyAlignment="1" applyProtection="1">
      <alignment horizontal="distributed" vertical="center"/>
    </xf>
    <xf numFmtId="49" fontId="53" fillId="0" borderId="1" xfId="0" applyNumberFormat="1" applyFont="1" applyFill="1" applyBorder="1" applyAlignment="1" applyProtection="1">
      <alignment horizontal="distributed" vertical="center" wrapText="1"/>
    </xf>
    <xf numFmtId="49" fontId="10" fillId="0" borderId="9" xfId="998" applyNumberFormat="1" applyFont="1" applyFill="1" applyBorder="1" applyAlignment="1" applyProtection="1">
      <alignment horizontal="left" vertical="center"/>
    </xf>
    <xf numFmtId="0" fontId="10" fillId="0" borderId="1" xfId="998" applyFont="1" applyFill="1" applyBorder="1" applyAlignment="1" applyProtection="1">
      <alignment horizontal="left" vertical="center" wrapText="1"/>
    </xf>
    <xf numFmtId="200" fontId="10" fillId="0" borderId="1" xfId="29" applyNumberFormat="1" applyFont="1" applyFill="1" applyBorder="1" applyAlignment="1" applyProtection="1">
      <alignment horizontal="right" vertical="center" wrapText="1"/>
    </xf>
    <xf numFmtId="0" fontId="26" fillId="0" borderId="1" xfId="998" applyFont="1" applyFill="1" applyBorder="1" applyAlignment="1" applyProtection="1">
      <alignment horizontal="left" vertical="center" wrapText="1"/>
    </xf>
    <xf numFmtId="49" fontId="26" fillId="0" borderId="9" xfId="998" applyNumberFormat="1" applyFont="1" applyFill="1" applyBorder="1" applyAlignment="1" applyProtection="1">
      <alignment horizontal="left" vertical="center"/>
    </xf>
    <xf numFmtId="0" fontId="26" fillId="0" borderId="1" xfId="554" applyFont="1" applyFill="1" applyBorder="1" applyAlignment="1" applyProtection="1">
      <alignment horizontal="left" vertical="center" wrapText="1"/>
    </xf>
    <xf numFmtId="0" fontId="10" fillId="0" borderId="1" xfId="554" applyFont="1" applyFill="1" applyBorder="1" applyAlignment="1" applyProtection="1">
      <alignment horizontal="left" vertical="center" wrapText="1"/>
    </xf>
    <xf numFmtId="49" fontId="10" fillId="0" borderId="9" xfId="998" applyNumberFormat="1" applyFont="1" applyFill="1" applyBorder="1" applyAlignment="1" applyProtection="1">
      <alignment horizontal="distributed" vertical="center" indent="1"/>
    </xf>
    <xf numFmtId="0" fontId="10" fillId="0" borderId="1" xfId="998" applyFont="1" applyFill="1" applyBorder="1" applyAlignment="1" applyProtection="1">
      <alignment horizontal="distributed" vertical="center" wrapText="1" indent="1"/>
    </xf>
    <xf numFmtId="200" fontId="7" fillId="3" borderId="0" xfId="998" applyNumberFormat="1" applyFill="1" applyProtection="1">
      <alignment vertical="center"/>
    </xf>
    <xf numFmtId="0" fontId="37" fillId="0" borderId="0" xfId="998" applyFont="1">
      <alignment vertical="center"/>
    </xf>
    <xf numFmtId="0" fontId="40" fillId="0" borderId="0" xfId="998" applyFont="1" applyAlignment="1">
      <alignment horizontal="center" vertical="center"/>
    </xf>
    <xf numFmtId="194" fontId="7" fillId="0" borderId="0" xfId="998" applyNumberFormat="1">
      <alignment vertical="center"/>
    </xf>
    <xf numFmtId="0" fontId="37" fillId="0" borderId="0" xfId="998" applyFont="1" applyFill="1">
      <alignment vertical="center"/>
    </xf>
    <xf numFmtId="0" fontId="26" fillId="0" borderId="0" xfId="998" applyFont="1" applyFill="1">
      <alignment vertical="center"/>
    </xf>
    <xf numFmtId="0" fontId="54" fillId="0" borderId="0" xfId="998" applyFont="1" applyFill="1">
      <alignment vertical="center"/>
    </xf>
    <xf numFmtId="194" fontId="26" fillId="0" borderId="0" xfId="998" applyNumberFormat="1" applyFont="1" applyFill="1" applyAlignment="1">
      <alignment horizontal="right" vertical="center"/>
    </xf>
    <xf numFmtId="194" fontId="10" fillId="0" borderId="9" xfId="998" applyNumberFormat="1" applyFont="1" applyFill="1" applyBorder="1" applyAlignment="1">
      <alignment horizontal="center" vertical="center" wrapText="1"/>
    </xf>
    <xf numFmtId="0" fontId="10" fillId="0" borderId="1" xfId="998" applyFont="1" applyFill="1" applyBorder="1" applyAlignment="1">
      <alignment horizontal="distributed" vertical="center" wrapText="1" indent="3"/>
    </xf>
    <xf numFmtId="0" fontId="55" fillId="0" borderId="0" xfId="1070" applyFont="1" applyFill="1" applyAlignment="1">
      <alignment vertical="center" wrapText="1"/>
    </xf>
    <xf numFmtId="192" fontId="10" fillId="0" borderId="1" xfId="38" applyNumberFormat="1" applyFont="1" applyFill="1" applyBorder="1" applyAlignment="1" applyProtection="1">
      <alignment horizontal="right" vertical="center" wrapText="1" shrinkToFit="1"/>
      <protection locked="0"/>
    </xf>
    <xf numFmtId="0" fontId="37" fillId="0" borderId="0" xfId="554" applyFont="1" applyFill="1">
      <alignment vertical="center"/>
    </xf>
    <xf numFmtId="192" fontId="10" fillId="0" borderId="1" xfId="38" applyNumberFormat="1" applyFont="1" applyFill="1" applyBorder="1" applyAlignment="1" applyProtection="1">
      <alignment horizontal="right" vertical="center" wrapText="1"/>
      <protection locked="0"/>
    </xf>
    <xf numFmtId="200" fontId="30" fillId="0" borderId="1" xfId="0" applyNumberFormat="1" applyFont="1" applyFill="1" applyBorder="1" applyAlignment="1" applyProtection="1">
      <alignment horizontal="right" vertical="center" wrapText="1"/>
      <protection locked="0"/>
    </xf>
    <xf numFmtId="192" fontId="26" fillId="0" borderId="1" xfId="38" applyNumberFormat="1" applyFont="1" applyFill="1" applyBorder="1" applyAlignment="1" applyProtection="1">
      <alignment horizontal="right" vertical="center" wrapText="1"/>
      <protection locked="0"/>
    </xf>
    <xf numFmtId="0" fontId="26" fillId="2" borderId="10" xfId="0" applyFont="1" applyFill="1" applyBorder="1" applyAlignment="1" applyProtection="1">
      <alignment vertical="center"/>
    </xf>
    <xf numFmtId="0" fontId="10" fillId="0" borderId="9" xfId="998" applyFont="1" applyFill="1" applyBorder="1" applyAlignment="1">
      <alignment horizontal="left" vertical="center"/>
    </xf>
    <xf numFmtId="0" fontId="10" fillId="0" borderId="1" xfId="554" applyFont="1" applyFill="1" applyBorder="1" applyAlignment="1">
      <alignment horizontal="left" vertical="center"/>
    </xf>
    <xf numFmtId="3" fontId="56"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horizontal="right" vertical="center"/>
      <protection locked="0"/>
    </xf>
    <xf numFmtId="0" fontId="10" fillId="0" borderId="1" xfId="554"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xf>
    <xf numFmtId="0" fontId="26" fillId="0" borderId="9" xfId="998" applyFont="1" applyFill="1" applyBorder="1" applyAlignment="1">
      <alignment horizontal="left" vertical="center"/>
    </xf>
    <xf numFmtId="0" fontId="26" fillId="0" borderId="1" xfId="998"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6" fillId="0" borderId="9" xfId="998" applyFont="1" applyFill="1" applyBorder="1" applyAlignment="1" applyProtection="1">
      <alignment horizontal="left" vertical="center"/>
    </xf>
    <xf numFmtId="0" fontId="26" fillId="0" borderId="9" xfId="998" applyFont="1" applyBorder="1" applyAlignment="1">
      <alignment horizontal="left" vertical="center"/>
    </xf>
    <xf numFmtId="0" fontId="26" fillId="0" borderId="9" xfId="998" applyFont="1" applyFill="1" applyBorder="1">
      <alignment vertical="center"/>
    </xf>
    <xf numFmtId="0" fontId="10" fillId="0" borderId="1" xfId="998" applyFont="1" applyFill="1" applyBorder="1" applyAlignment="1">
      <alignment horizontal="distributed" vertical="center" indent="1"/>
    </xf>
    <xf numFmtId="0" fontId="38" fillId="0" borderId="0" xfId="0" applyFont="1" applyFill="1" applyBorder="1" applyAlignment="1"/>
    <xf numFmtId="0" fontId="40" fillId="0" borderId="0" xfId="998" applyFont="1" applyFill="1" applyProtection="1">
      <alignment vertical="center"/>
    </xf>
    <xf numFmtId="194" fontId="7" fillId="0" borderId="0" xfId="998" applyNumberFormat="1" applyFill="1" applyProtection="1">
      <alignment vertical="center"/>
    </xf>
    <xf numFmtId="0" fontId="52" fillId="0" borderId="0" xfId="0" applyFont="1" applyFill="1" applyBorder="1" applyAlignment="1">
      <alignment horizontal="center" vertical="center"/>
    </xf>
    <xf numFmtId="49" fontId="9" fillId="0" borderId="9" xfId="1060" applyNumberFormat="1" applyFont="1" applyFill="1" applyBorder="1" applyAlignment="1" applyProtection="1">
      <alignment horizontal="left" vertical="center"/>
    </xf>
    <xf numFmtId="0" fontId="10" fillId="3" borderId="1" xfId="998" applyFont="1" applyFill="1" applyBorder="1" applyAlignment="1" applyProtection="1">
      <alignment horizontal="left" vertical="center" wrapText="1"/>
    </xf>
    <xf numFmtId="49" fontId="30" fillId="0" borderId="9" xfId="1060" applyNumberFormat="1" applyFont="1" applyBorder="1" applyAlignment="1" applyProtection="1">
      <alignment horizontal="left" vertical="center"/>
    </xf>
    <xf numFmtId="0" fontId="26" fillId="3" borderId="1" xfId="998" applyFont="1" applyFill="1" applyBorder="1" applyAlignment="1" applyProtection="1">
      <alignment horizontal="left" vertical="center" wrapText="1"/>
    </xf>
    <xf numFmtId="3" fontId="26" fillId="3" borderId="1" xfId="0" applyNumberFormat="1" applyFont="1" applyFill="1" applyBorder="1" applyAlignment="1" applyProtection="1">
      <alignment horizontal="right" vertical="center"/>
    </xf>
    <xf numFmtId="3" fontId="26" fillId="3" borderId="1" xfId="0" applyNumberFormat="1" applyFont="1" applyFill="1" applyBorder="1" applyAlignment="1" applyProtection="1">
      <alignment horizontal="right" vertical="center"/>
      <protection locked="0"/>
    </xf>
    <xf numFmtId="49" fontId="9" fillId="0" borderId="9" xfId="1060" applyNumberFormat="1" applyFont="1" applyBorder="1" applyAlignment="1" applyProtection="1">
      <alignment horizontal="left" vertical="center"/>
    </xf>
    <xf numFmtId="3" fontId="10" fillId="3" borderId="1" xfId="0" applyNumberFormat="1" applyFont="1" applyFill="1" applyBorder="1" applyAlignment="1" applyProtection="1">
      <alignment horizontal="right" vertical="center"/>
    </xf>
    <xf numFmtId="3" fontId="10" fillId="3" borderId="1" xfId="0" applyNumberFormat="1" applyFont="1" applyFill="1" applyBorder="1" applyAlignment="1" applyProtection="1">
      <alignment horizontal="right" vertical="center"/>
      <protection locked="0"/>
    </xf>
    <xf numFmtId="0" fontId="48" fillId="0" borderId="0" xfId="554" applyFont="1" applyFill="1" applyProtection="1">
      <alignment vertical="center"/>
    </xf>
    <xf numFmtId="49" fontId="30" fillId="0" borderId="9" xfId="1060" applyNumberFormat="1" applyFont="1" applyFill="1" applyBorder="1" applyAlignment="1" applyProtection="1">
      <alignment horizontal="left" vertical="center"/>
    </xf>
    <xf numFmtId="0" fontId="7" fillId="0" borderId="9" xfId="998" applyFill="1" applyBorder="1" applyAlignment="1" applyProtection="1">
      <alignment horizontal="left" vertical="center"/>
    </xf>
    <xf numFmtId="3" fontId="7" fillId="0" borderId="0" xfId="998" applyNumberFormat="1" applyFill="1" applyProtection="1">
      <alignment vertical="center"/>
    </xf>
    <xf numFmtId="0" fontId="10" fillId="0" borderId="9" xfId="998" applyFont="1" applyFill="1" applyBorder="1" applyAlignment="1" applyProtection="1">
      <alignment horizontal="left" vertical="center"/>
    </xf>
    <xf numFmtId="0" fontId="26" fillId="0" borderId="1" xfId="554" applyFont="1" applyFill="1" applyBorder="1" applyAlignment="1" applyProtection="1">
      <alignment horizontal="left" vertical="center" indent="1"/>
    </xf>
    <xf numFmtId="3" fontId="7" fillId="0" borderId="0" xfId="998" applyNumberFormat="1">
      <alignment vertical="center"/>
    </xf>
    <xf numFmtId="0" fontId="38" fillId="0" borderId="0" xfId="0" applyFont="1" applyFill="1" applyBorder="1" applyAlignment="1">
      <alignment vertical="center"/>
    </xf>
    <xf numFmtId="192" fontId="38" fillId="0" borderId="0" xfId="0" applyNumberFormat="1" applyFont="1" applyFill="1" applyBorder="1" applyAlignment="1"/>
    <xf numFmtId="192" fontId="52"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57" fillId="0" borderId="11" xfId="0" applyFont="1" applyFill="1" applyBorder="1" applyAlignment="1">
      <alignment horizontal="center" vertical="center"/>
    </xf>
    <xf numFmtId="192" fontId="30" fillId="0" borderId="0" xfId="0" applyNumberFormat="1" applyFont="1" applyAlignment="1">
      <alignment horizontal="right"/>
    </xf>
    <xf numFmtId="0" fontId="10" fillId="0" borderId="2" xfId="1074" applyFont="1" applyBorder="1" applyAlignment="1">
      <alignment horizontal="center" vertical="center"/>
    </xf>
    <xf numFmtId="0" fontId="10" fillId="0" borderId="9" xfId="1074" applyFont="1" applyBorder="1" applyAlignment="1">
      <alignment horizontal="center" vertical="center"/>
    </xf>
    <xf numFmtId="192" fontId="10" fillId="0" borderId="12" xfId="1074" applyNumberFormat="1" applyFont="1" applyBorder="1" applyAlignment="1">
      <alignment horizontal="center" vertical="center"/>
    </xf>
    <xf numFmtId="0" fontId="10" fillId="0" borderId="6" xfId="1074" applyFont="1" applyBorder="1" applyAlignment="1">
      <alignment horizontal="center" vertical="center"/>
    </xf>
    <xf numFmtId="192" fontId="10" fillId="0" borderId="1" xfId="1074" applyNumberFormat="1" applyFont="1" applyBorder="1" applyAlignment="1">
      <alignment horizontal="center" vertical="center"/>
    </xf>
    <xf numFmtId="49" fontId="10" fillId="0" borderId="1" xfId="920" applyNumberFormat="1" applyFont="1" applyFill="1" applyBorder="1" applyAlignment="1" applyProtection="1">
      <alignment horizontal="center" vertical="center"/>
    </xf>
    <xf numFmtId="0" fontId="58" fillId="0" borderId="1" xfId="0" applyFont="1" applyFill="1" applyBorder="1" applyAlignment="1">
      <alignment vertical="center"/>
    </xf>
    <xf numFmtId="10" fontId="58" fillId="0" borderId="1" xfId="0" applyNumberFormat="1" applyFont="1" applyFill="1" applyBorder="1" applyAlignment="1">
      <alignment vertical="center"/>
    </xf>
    <xf numFmtId="192" fontId="58" fillId="0" borderId="1" xfId="0" applyNumberFormat="1" applyFont="1" applyFill="1" applyBorder="1" applyAlignment="1">
      <alignment vertical="center"/>
    </xf>
    <xf numFmtId="200" fontId="7" fillId="0" borderId="1" xfId="734" applyNumberFormat="1" applyFont="1" applyFill="1" applyBorder="1" applyAlignment="1" applyProtection="1">
      <alignment vertical="center"/>
      <protection locked="0"/>
    </xf>
    <xf numFmtId="0" fontId="58" fillId="0" borderId="1" xfId="0" applyFont="1" applyBorder="1" applyAlignment="1">
      <alignment vertical="center"/>
    </xf>
    <xf numFmtId="176" fontId="58" fillId="0" borderId="1" xfId="0" applyNumberFormat="1" applyFont="1" applyFill="1" applyBorder="1" applyAlignment="1">
      <alignment vertical="center"/>
    </xf>
    <xf numFmtId="0" fontId="4" fillId="0" borderId="0" xfId="0" applyFont="1" applyFill="1" applyBorder="1" applyAlignment="1">
      <alignment horizontal="left" vertical="top" wrapText="1"/>
    </xf>
    <xf numFmtId="192" fontId="4" fillId="0" borderId="0" xfId="0" applyNumberFormat="1" applyFont="1" applyFill="1" applyBorder="1" applyAlignment="1">
      <alignment horizontal="left" vertical="top" wrapText="1"/>
    </xf>
    <xf numFmtId="0" fontId="59" fillId="0" borderId="0" xfId="1009" applyFont="1" applyAlignment="1"/>
    <xf numFmtId="0" fontId="30" fillId="0" borderId="0" xfId="0" applyFont="1" applyAlignment="1">
      <alignment horizontal="right" vertical="center"/>
    </xf>
    <xf numFmtId="0" fontId="10" fillId="0" borderId="1" xfId="1074" applyFont="1" applyBorder="1" applyAlignment="1">
      <alignment horizontal="center" vertical="center" wrapText="1"/>
    </xf>
    <xf numFmtId="0" fontId="10" fillId="0" borderId="1" xfId="0" applyFont="1" applyBorder="1" applyAlignment="1">
      <alignment horizontal="left" vertical="center"/>
    </xf>
    <xf numFmtId="200" fontId="10" fillId="0" borderId="1" xfId="29" applyNumberFormat="1" applyFont="1" applyBorder="1" applyAlignment="1">
      <alignment horizontal="right" vertical="center" wrapText="1"/>
    </xf>
    <xf numFmtId="200" fontId="7" fillId="0" borderId="0" xfId="998" applyNumberFormat="1">
      <alignment vertical="center"/>
    </xf>
    <xf numFmtId="0" fontId="60" fillId="0" borderId="0" xfId="902" applyFont="1" applyAlignment="1">
      <alignment horizontal="center" vertical="center"/>
    </xf>
    <xf numFmtId="0" fontId="9" fillId="0" borderId="1" xfId="0" applyFont="1" applyFill="1" applyBorder="1" applyAlignment="1">
      <alignment horizontal="left" vertical="center" wrapText="1"/>
    </xf>
    <xf numFmtId="176" fontId="61" fillId="0" borderId="1" xfId="0" applyNumberFormat="1" applyFont="1" applyFill="1" applyBorder="1" applyAlignment="1">
      <alignment horizontal="center" vertical="center" wrapText="1"/>
    </xf>
    <xf numFmtId="0" fontId="62" fillId="0" borderId="0" xfId="0" applyFont="1" applyFill="1" applyAlignment="1">
      <alignment horizontal="left" vertical="center"/>
    </xf>
    <xf numFmtId="0" fontId="51" fillId="0" borderId="0" xfId="902" applyFont="1" applyFill="1" applyBorder="1" applyAlignment="1">
      <alignment horizontal="center" vertical="center"/>
    </xf>
    <xf numFmtId="0" fontId="30" fillId="0" borderId="0" xfId="902" applyFont="1" applyBorder="1" applyAlignment="1">
      <alignment horizontal="left" vertical="center"/>
    </xf>
    <xf numFmtId="0" fontId="30" fillId="0" borderId="0" xfId="902" applyFont="1" applyBorder="1" applyAlignment="1">
      <alignment horizontal="right" vertical="center"/>
    </xf>
    <xf numFmtId="0" fontId="10" fillId="0" borderId="1" xfId="0" applyFont="1" applyBorder="1" applyAlignment="1">
      <alignment horizontal="center" vertical="center" wrapText="1"/>
    </xf>
    <xf numFmtId="202" fontId="9" fillId="0" borderId="1" xfId="651" applyNumberFormat="1" applyFont="1" applyFill="1" applyBorder="1" applyAlignment="1">
      <alignment horizontal="left" vertical="center"/>
    </xf>
    <xf numFmtId="200" fontId="9" fillId="0" borderId="1" xfId="651" applyNumberFormat="1" applyFont="1" applyFill="1" applyBorder="1" applyAlignment="1">
      <alignment horizontal="right" vertical="center" wrapText="1"/>
    </xf>
    <xf numFmtId="202" fontId="30" fillId="0" borderId="1" xfId="651" applyNumberFormat="1" applyFont="1" applyFill="1" applyBorder="1" applyAlignment="1">
      <alignment horizontal="left" vertical="center"/>
    </xf>
    <xf numFmtId="200" fontId="46" fillId="0" borderId="1" xfId="29" applyNumberFormat="1" applyFont="1" applyFill="1" applyBorder="1" applyAlignment="1">
      <alignment horizontal="right" vertical="center" wrapText="1"/>
    </xf>
    <xf numFmtId="200" fontId="30" fillId="0" borderId="1" xfId="0" applyNumberFormat="1" applyFont="1" applyBorder="1" applyAlignment="1">
      <alignment horizontal="right" vertical="center" wrapText="1"/>
    </xf>
    <xf numFmtId="0" fontId="9" fillId="0" borderId="1" xfId="651" applyFont="1" applyFill="1" applyBorder="1" applyAlignment="1">
      <alignment horizontal="center" vertical="center"/>
    </xf>
    <xf numFmtId="0" fontId="0" fillId="0" borderId="0" xfId="0" applyAlignment="1" applyProtection="1"/>
    <xf numFmtId="0" fontId="14" fillId="0" borderId="0" xfId="998" applyFont="1">
      <alignment vertical="center"/>
    </xf>
    <xf numFmtId="0" fontId="7" fillId="0" borderId="0" xfId="998" applyFont="1">
      <alignment vertical="center"/>
    </xf>
    <xf numFmtId="0" fontId="2" fillId="0" borderId="0" xfId="998" applyFont="1" applyFill="1" applyAlignment="1" applyProtection="1">
      <alignment horizontal="center" vertical="center"/>
    </xf>
    <xf numFmtId="0" fontId="37" fillId="3" borderId="0" xfId="998" applyFont="1" applyFill="1">
      <alignment vertical="center"/>
    </xf>
    <xf numFmtId="0" fontId="30" fillId="0" borderId="0" xfId="998" applyFont="1">
      <alignment vertical="center"/>
    </xf>
    <xf numFmtId="0" fontId="54" fillId="3" borderId="0" xfId="998" applyFont="1" applyFill="1">
      <alignment vertical="center"/>
    </xf>
    <xf numFmtId="194" fontId="26" fillId="3" borderId="0" xfId="998" applyNumberFormat="1" applyFont="1" applyFill="1" applyBorder="1" applyAlignment="1">
      <alignment horizontal="right" vertical="center"/>
    </xf>
    <xf numFmtId="194" fontId="10" fillId="3" borderId="1" xfId="998" applyNumberFormat="1" applyFont="1" applyFill="1" applyBorder="1" applyAlignment="1">
      <alignment horizontal="center" vertical="center" wrapText="1"/>
    </xf>
    <xf numFmtId="0" fontId="10" fillId="3" borderId="1" xfId="998" applyFont="1" applyFill="1" applyBorder="1" applyAlignment="1">
      <alignment horizontal="distributed" vertical="center" wrapText="1" indent="3"/>
    </xf>
    <xf numFmtId="0" fontId="9" fillId="2" borderId="1" xfId="0" applyFont="1" applyFill="1" applyBorder="1" applyAlignment="1" applyProtection="1">
      <alignment horizontal="left" vertical="center"/>
    </xf>
    <xf numFmtId="0" fontId="30" fillId="2" borderId="1" xfId="0" applyFont="1" applyFill="1" applyBorder="1" applyAlignment="1" applyProtection="1">
      <alignment horizontal="left" vertical="center"/>
    </xf>
    <xf numFmtId="0" fontId="26" fillId="2" borderId="1" xfId="0" applyFont="1" applyFill="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0" fontId="10"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200" fontId="10" fillId="0" borderId="1" xfId="29" applyNumberFormat="1" applyFont="1" applyFill="1" applyBorder="1" applyAlignment="1" applyProtection="1">
      <alignment horizontal="right" vertical="center" wrapText="1"/>
      <protection locked="0"/>
    </xf>
    <xf numFmtId="49" fontId="9" fillId="2" borderId="1" xfId="0" applyNumberFormat="1" applyFont="1" applyFill="1" applyBorder="1" applyAlignment="1" applyProtection="1">
      <alignment horizontal="left" vertical="center" wrapText="1"/>
    </xf>
    <xf numFmtId="0" fontId="63" fillId="2" borderId="1" xfId="0" applyFont="1" applyFill="1" applyBorder="1" applyAlignment="1" applyProtection="1">
      <alignment horizontal="left" vertical="center"/>
    </xf>
    <xf numFmtId="49" fontId="30" fillId="2" borderId="1"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30" fillId="0" borderId="1" xfId="0" applyNumberFormat="1" applyFont="1" applyFill="1" applyBorder="1" applyAlignment="1" applyProtection="1">
      <alignment horizontal="left" vertical="center"/>
    </xf>
    <xf numFmtId="49" fontId="30" fillId="2" borderId="1" xfId="0" applyNumberFormat="1" applyFont="1" applyFill="1" applyBorder="1" applyAlignment="1" applyProtection="1">
      <alignment horizontal="left" vertical="center" wrapText="1"/>
      <protection locked="0"/>
    </xf>
    <xf numFmtId="0" fontId="7" fillId="0" borderId="1" xfId="998" applyBorder="1">
      <alignment vertical="center"/>
    </xf>
    <xf numFmtId="0" fontId="32" fillId="0" borderId="1" xfId="0" applyNumberFormat="1" applyFont="1" applyFill="1" applyBorder="1" applyAlignment="1" applyProtection="1">
      <alignment horizontal="left" vertical="center"/>
    </xf>
    <xf numFmtId="49" fontId="32" fillId="0" borderId="1" xfId="0" applyNumberFormat="1" applyFont="1" applyFill="1" applyBorder="1" applyAlignment="1" applyProtection="1">
      <alignment horizontal="left" vertical="center" wrapText="1" indent="3"/>
    </xf>
    <xf numFmtId="0" fontId="32" fillId="2" borderId="1" xfId="0" applyFont="1" applyFill="1" applyBorder="1" applyAlignment="1" applyProtection="1">
      <alignment horizontal="left" vertical="center"/>
    </xf>
    <xf numFmtId="49" fontId="32" fillId="0" borderId="1" xfId="0" applyNumberFormat="1" applyFont="1" applyFill="1" applyBorder="1" applyAlignment="1" applyProtection="1">
      <alignment horizontal="left" vertical="center" wrapText="1"/>
    </xf>
    <xf numFmtId="0" fontId="64" fillId="0" borderId="10" xfId="0" applyFont="1" applyFill="1" applyBorder="1" applyAlignment="1" applyProtection="1">
      <alignment horizontal="left" vertical="center"/>
    </xf>
    <xf numFmtId="49" fontId="64" fillId="0" borderId="1" xfId="0" applyNumberFormat="1" applyFont="1" applyFill="1" applyBorder="1" applyAlignment="1" applyProtection="1">
      <alignment horizontal="left" vertical="center" wrapText="1" indent="2"/>
    </xf>
    <xf numFmtId="49" fontId="64" fillId="0" borderId="1" xfId="0" applyNumberFormat="1" applyFont="1" applyFill="1" applyBorder="1" applyAlignment="1" applyProtection="1">
      <alignment horizontal="left" vertical="center" wrapText="1" indent="3"/>
    </xf>
    <xf numFmtId="0" fontId="26" fillId="0" borderId="1" xfId="0" applyNumberFormat="1" applyFont="1" applyFill="1" applyBorder="1" applyAlignment="1" applyProtection="1">
      <alignment horizontal="left" vertical="center"/>
    </xf>
    <xf numFmtId="49" fontId="26" fillId="0" borderId="1" xfId="0" applyNumberFormat="1" applyFont="1" applyFill="1" applyBorder="1" applyAlignment="1" applyProtection="1">
      <alignment horizontal="left" vertical="center" wrapText="1" indent="3"/>
    </xf>
    <xf numFmtId="49" fontId="30" fillId="0" borderId="1" xfId="0" applyNumberFormat="1" applyFont="1" applyFill="1" applyBorder="1" applyAlignment="1" applyProtection="1">
      <alignment vertical="center" wrapText="1"/>
    </xf>
    <xf numFmtId="49" fontId="30" fillId="0" borderId="1" xfId="0" applyNumberFormat="1" applyFont="1" applyFill="1" applyBorder="1" applyAlignment="1" applyProtection="1">
      <alignment horizontal="left" vertical="center"/>
      <protection locked="0"/>
    </xf>
    <xf numFmtId="200" fontId="10" fillId="0" borderId="1" xfId="29" applyNumberFormat="1" applyFont="1" applyFill="1" applyBorder="1" applyAlignment="1" applyProtection="1">
      <alignment horizontal="right" vertical="center" wrapText="1" shrinkToFit="1"/>
      <protection locked="0"/>
    </xf>
    <xf numFmtId="49" fontId="9" fillId="0" borderId="1" xfId="0" applyNumberFormat="1" applyFont="1" applyFill="1" applyBorder="1" applyAlignment="1" applyProtection="1">
      <alignment horizontal="left" vertical="center" wrapText="1"/>
      <protection locked="0"/>
    </xf>
    <xf numFmtId="49" fontId="26" fillId="2" borderId="1" xfId="0" applyNumberFormat="1" applyFont="1" applyFill="1" applyBorder="1" applyAlignment="1" applyProtection="1">
      <alignment horizontal="left" vertical="center" wrapText="1"/>
      <protection locked="0"/>
    </xf>
    <xf numFmtId="49" fontId="30" fillId="0" borderId="1" xfId="0" applyNumberFormat="1" applyFont="1" applyFill="1" applyBorder="1" applyAlignment="1" applyProtection="1">
      <alignment horizontal="left" vertical="center" wrapText="1"/>
      <protection locked="0"/>
    </xf>
    <xf numFmtId="200" fontId="10" fillId="0" borderId="1" xfId="29"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10" fillId="3" borderId="1" xfId="135" applyNumberFormat="1" applyFont="1" applyFill="1" applyBorder="1" applyAlignment="1" applyProtection="1">
      <alignment horizontal="left" vertical="center"/>
    </xf>
    <xf numFmtId="0" fontId="10" fillId="0" borderId="1" xfId="998" applyFont="1" applyFill="1" applyBorder="1" applyAlignment="1">
      <alignment horizontal="center" vertical="center" wrapText="1"/>
    </xf>
    <xf numFmtId="0" fontId="10" fillId="0" borderId="0" xfId="998" applyFont="1" applyFill="1" applyAlignment="1">
      <alignment horizontal="center" vertical="center" wrapText="1"/>
    </xf>
    <xf numFmtId="0" fontId="7" fillId="3" borderId="0" xfId="554" applyFill="1">
      <alignment vertical="center"/>
    </xf>
    <xf numFmtId="0" fontId="7" fillId="0" borderId="0" xfId="554" applyFill="1">
      <alignment vertical="center"/>
    </xf>
    <xf numFmtId="0" fontId="26" fillId="0" borderId="0" xfId="998" applyFont="1" applyFill="1" applyAlignment="1">
      <alignment horizontal="left" vertical="center"/>
    </xf>
    <xf numFmtId="194" fontId="26" fillId="0" borderId="0" xfId="998" applyNumberFormat="1" applyFont="1" applyFill="1" applyBorder="1" applyAlignment="1">
      <alignment horizontal="right" vertical="center"/>
    </xf>
    <xf numFmtId="194" fontId="10" fillId="0" borderId="9" xfId="998" applyNumberFormat="1" applyFont="1" applyFill="1" applyBorder="1" applyAlignment="1">
      <alignment vertical="center" wrapText="1"/>
    </xf>
    <xf numFmtId="0" fontId="10" fillId="0" borderId="9" xfId="998" applyNumberFormat="1" applyFont="1" applyFill="1" applyBorder="1" applyAlignment="1">
      <alignment horizontal="left" vertical="center"/>
    </xf>
    <xf numFmtId="0" fontId="10" fillId="0" borderId="1" xfId="998" applyNumberFormat="1" applyFont="1" applyFill="1" applyBorder="1" applyAlignment="1">
      <alignment vertical="center" wrapText="1"/>
    </xf>
    <xf numFmtId="0" fontId="26" fillId="0" borderId="1" xfId="998" applyFont="1" applyFill="1" applyBorder="1" applyAlignment="1">
      <alignment horizontal="left" vertical="center" wrapText="1"/>
    </xf>
    <xf numFmtId="3" fontId="26" fillId="0" borderId="1" xfId="0" applyNumberFormat="1" applyFont="1" applyBorder="1" applyAlignment="1" applyProtection="1">
      <alignment horizontal="right" vertical="center"/>
      <protection locked="0"/>
    </xf>
    <xf numFmtId="3" fontId="65" fillId="0" borderId="13" xfId="0" applyNumberFormat="1" applyFont="1" applyFill="1" applyBorder="1" applyAlignment="1" applyProtection="1">
      <alignment horizontal="right" vertical="center"/>
    </xf>
    <xf numFmtId="0" fontId="26" fillId="3" borderId="9" xfId="998" applyFont="1" applyFill="1" applyBorder="1" applyAlignment="1">
      <alignment horizontal="left" vertical="center"/>
    </xf>
    <xf numFmtId="0" fontId="26" fillId="3" borderId="1" xfId="998" applyFont="1" applyFill="1" applyBorder="1" applyAlignment="1">
      <alignment horizontal="left" vertical="center" wrapText="1"/>
    </xf>
    <xf numFmtId="0" fontId="26" fillId="0" borderId="9" xfId="998" applyFont="1" applyFill="1" applyBorder="1" applyAlignment="1">
      <alignment horizontal="left" vertical="top" wrapText="1"/>
    </xf>
    <xf numFmtId="4" fontId="65" fillId="0" borderId="13" xfId="0" applyNumberFormat="1" applyFont="1" applyFill="1" applyBorder="1" applyAlignment="1" applyProtection="1">
      <alignment horizontal="right" vertical="center"/>
    </xf>
    <xf numFmtId="0" fontId="26" fillId="0" borderId="1" xfId="998" applyNumberFormat="1" applyFont="1" applyFill="1" applyBorder="1" applyAlignment="1">
      <alignment vertical="center" wrapText="1"/>
    </xf>
    <xf numFmtId="3" fontId="26" fillId="0" borderId="2" xfId="0" applyNumberFormat="1" applyFont="1" applyBorder="1" applyAlignment="1" applyProtection="1">
      <alignment horizontal="right" vertical="center"/>
      <protection locked="0"/>
    </xf>
    <xf numFmtId="4" fontId="65" fillId="0" borderId="14" xfId="0" applyNumberFormat="1" applyFont="1" applyFill="1" applyBorder="1" applyAlignment="1" applyProtection="1">
      <alignment horizontal="right" vertical="center"/>
    </xf>
    <xf numFmtId="4" fontId="65" fillId="0" borderId="1" xfId="0" applyNumberFormat="1" applyFont="1" applyFill="1" applyBorder="1" applyAlignment="1" applyProtection="1">
      <alignment horizontal="right" vertical="center"/>
    </xf>
    <xf numFmtId="0" fontId="7" fillId="0" borderId="1" xfId="998" applyFill="1" applyBorder="1">
      <alignment vertical="center"/>
    </xf>
    <xf numFmtId="200" fontId="26" fillId="0" borderId="1" xfId="29" applyNumberFormat="1" applyFont="1" applyFill="1" applyBorder="1" applyAlignment="1" applyProtection="1">
      <alignment horizontal="right" vertical="center" wrapText="1"/>
      <protection locked="0"/>
    </xf>
    <xf numFmtId="0" fontId="10" fillId="0" borderId="9" xfId="998" applyFont="1" applyFill="1" applyBorder="1" applyAlignment="1">
      <alignment horizontal="distributed" vertical="center"/>
    </xf>
    <xf numFmtId="49" fontId="10" fillId="0" borderId="1" xfId="0" applyNumberFormat="1" applyFont="1" applyFill="1" applyBorder="1" applyAlignment="1" applyProtection="1">
      <alignment horizontal="distributed" vertical="center" wrapText="1"/>
    </xf>
    <xf numFmtId="0" fontId="10" fillId="0" borderId="9" xfId="998" applyNumberFormat="1" applyFont="1" applyFill="1" applyBorder="1" applyAlignment="1" applyProtection="1">
      <alignment horizontal="left" vertical="center"/>
    </xf>
    <xf numFmtId="0" fontId="10" fillId="0" borderId="1" xfId="998" applyNumberFormat="1" applyFont="1" applyFill="1" applyBorder="1" applyAlignment="1" applyProtection="1">
      <alignment vertical="center" wrapText="1"/>
    </xf>
    <xf numFmtId="0" fontId="26" fillId="3" borderId="9" xfId="554" applyFont="1" applyFill="1" applyBorder="1" applyAlignment="1" applyProtection="1">
      <alignment horizontal="left" vertical="center"/>
    </xf>
    <xf numFmtId="0" fontId="26" fillId="3" borderId="1" xfId="554" applyFont="1" applyFill="1" applyBorder="1" applyAlignment="1" applyProtection="1">
      <alignment horizontal="left" vertical="center" wrapText="1"/>
    </xf>
    <xf numFmtId="200" fontId="26" fillId="3" borderId="1" xfId="29" applyNumberFormat="1" applyFont="1" applyFill="1" applyBorder="1" applyAlignment="1" applyProtection="1">
      <alignment horizontal="right" vertical="center" wrapText="1"/>
      <protection locked="0"/>
    </xf>
    <xf numFmtId="0" fontId="10" fillId="0" borderId="9" xfId="554" applyFont="1" applyFill="1" applyBorder="1" applyAlignment="1" applyProtection="1">
      <alignment horizontal="left" vertical="center"/>
    </xf>
    <xf numFmtId="0" fontId="26" fillId="0" borderId="1" xfId="998" applyFont="1" applyFill="1" applyBorder="1" applyAlignment="1" applyProtection="1">
      <alignment horizontal="left" vertical="center" wrapText="1" indent="1"/>
    </xf>
    <xf numFmtId="0" fontId="48" fillId="0" borderId="9" xfId="998" applyFont="1" applyFill="1" applyBorder="1" applyAlignment="1">
      <alignment horizontal="distributed" vertical="center"/>
    </xf>
    <xf numFmtId="0" fontId="10" fillId="0" borderId="1" xfId="998" applyFont="1" applyFill="1" applyBorder="1" applyAlignment="1">
      <alignment horizontal="distributed" vertical="center" wrapText="1" indent="2"/>
    </xf>
    <xf numFmtId="200" fontId="7" fillId="0" borderId="0" xfId="998" applyNumberFormat="1" applyFill="1">
      <alignment vertical="center"/>
    </xf>
    <xf numFmtId="0" fontId="0" fillId="0" borderId="0" xfId="998" applyFont="1" applyFill="1">
      <alignment vertical="center"/>
    </xf>
    <xf numFmtId="194" fontId="10" fillId="0" borderId="15" xfId="998" applyNumberFormat="1" applyFont="1" applyFill="1" applyBorder="1" applyAlignment="1">
      <alignment horizontal="center" vertical="center" wrapText="1"/>
    </xf>
    <xf numFmtId="200" fontId="26" fillId="0" borderId="1" xfId="313" applyNumberFormat="1" applyFont="1" applyFill="1" applyBorder="1" applyAlignment="1" applyProtection="1">
      <alignment vertical="center" wrapText="1"/>
    </xf>
    <xf numFmtId="192" fontId="10" fillId="0" borderId="1" xfId="464" applyNumberFormat="1" applyFont="1" applyFill="1" applyBorder="1" applyAlignment="1" applyProtection="1">
      <alignment vertical="center" wrapText="1"/>
      <protection locked="0"/>
    </xf>
    <xf numFmtId="49" fontId="26" fillId="0" borderId="1" xfId="313" applyNumberFormat="1" applyFont="1" applyFill="1" applyBorder="1" applyAlignment="1" applyProtection="1">
      <alignment horizontal="left" vertical="center" wrapText="1"/>
    </xf>
    <xf numFmtId="192" fontId="26" fillId="0" borderId="1" xfId="464" applyNumberFormat="1" applyFont="1" applyFill="1" applyBorder="1" applyAlignment="1" applyProtection="1">
      <alignment vertical="center" wrapText="1"/>
      <protection locked="0"/>
    </xf>
    <xf numFmtId="192" fontId="26" fillId="0" borderId="1" xfId="38" applyNumberFormat="1" applyFont="1" applyFill="1" applyBorder="1" applyAlignment="1" applyProtection="1">
      <alignment vertical="center" wrapText="1"/>
      <protection locked="0"/>
    </xf>
    <xf numFmtId="0" fontId="10" fillId="0" borderId="1" xfId="998" applyFont="1" applyFill="1" applyBorder="1" applyAlignment="1">
      <alignment vertical="center" wrapText="1"/>
    </xf>
    <xf numFmtId="0" fontId="26" fillId="0" borderId="9" xfId="998" applyNumberFormat="1"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26" fillId="0" borderId="9" xfId="554" applyFont="1" applyFill="1" applyBorder="1" applyAlignment="1">
      <alignment horizontal="left" vertical="center"/>
    </xf>
    <xf numFmtId="194" fontId="26" fillId="0" borderId="1" xfId="554" applyNumberFormat="1" applyFont="1" applyFill="1" applyBorder="1" applyAlignment="1" applyProtection="1">
      <alignment vertical="center" wrapText="1"/>
      <protection locked="0"/>
    </xf>
    <xf numFmtId="0" fontId="10" fillId="0" borderId="1" xfId="998" applyNumberFormat="1" applyFont="1" applyFill="1" applyBorder="1" applyAlignment="1">
      <alignment horizontal="left" vertical="center" wrapText="1"/>
    </xf>
    <xf numFmtId="0" fontId="66" fillId="0" borderId="0" xfId="998" applyFont="1" applyFill="1">
      <alignment vertical="center"/>
    </xf>
    <xf numFmtId="3" fontId="7" fillId="0" borderId="0" xfId="998" applyNumberFormat="1" applyFill="1">
      <alignment vertical="center"/>
    </xf>
    <xf numFmtId="0" fontId="10" fillId="3" borderId="0" xfId="998" applyFont="1" applyFill="1" applyAlignment="1" applyProtection="1">
      <alignment horizontal="center" vertical="center" wrapText="1"/>
    </xf>
    <xf numFmtId="0" fontId="26" fillId="3" borderId="0" xfId="998" applyFont="1" applyFill="1" applyProtection="1">
      <alignment vertical="center"/>
    </xf>
    <xf numFmtId="0" fontId="7" fillId="3" borderId="0" xfId="554" applyFill="1" applyProtection="1">
      <alignment vertical="center"/>
    </xf>
    <xf numFmtId="0" fontId="40" fillId="3" borderId="0" xfId="554" applyFont="1" applyFill="1" applyProtection="1">
      <alignment vertical="center"/>
    </xf>
    <xf numFmtId="194" fontId="7" fillId="3" borderId="0" xfId="998" applyNumberFormat="1" applyFill="1" applyProtection="1">
      <alignment vertical="center"/>
    </xf>
    <xf numFmtId="0" fontId="67" fillId="3" borderId="0" xfId="998" applyFont="1" applyFill="1" applyProtection="1">
      <alignment vertical="center"/>
    </xf>
    <xf numFmtId="0" fontId="26" fillId="0" borderId="0" xfId="998" applyFont="1" applyFill="1" applyAlignment="1" applyProtection="1">
      <alignment horizontal="left" vertical="center"/>
    </xf>
    <xf numFmtId="0" fontId="54" fillId="0" borderId="0" xfId="998" applyFont="1" applyFill="1" applyProtection="1">
      <alignment vertical="center"/>
    </xf>
    <xf numFmtId="0" fontId="10" fillId="0" borderId="1" xfId="998" applyFont="1" applyFill="1" applyBorder="1" applyAlignment="1" applyProtection="1">
      <alignment horizontal="center" vertical="center" wrapText="1"/>
    </xf>
    <xf numFmtId="3" fontId="68" fillId="0" borderId="13" xfId="0" applyNumberFormat="1" applyFont="1" applyFill="1" applyBorder="1" applyAlignment="1" applyProtection="1">
      <alignment horizontal="right" vertical="center"/>
    </xf>
    <xf numFmtId="4" fontId="68" fillId="0" borderId="13" xfId="0" applyNumberFormat="1" applyFont="1" applyFill="1" applyBorder="1" applyAlignment="1" applyProtection="1">
      <alignment horizontal="right" vertical="center"/>
    </xf>
    <xf numFmtId="0" fontId="26" fillId="0" borderId="9" xfId="998" applyFont="1" applyFill="1" applyBorder="1" applyAlignment="1" applyProtection="1">
      <alignment horizontal="left" vertical="top" wrapText="1"/>
    </xf>
    <xf numFmtId="0" fontId="26" fillId="0" borderId="1" xfId="998" applyNumberFormat="1" applyFont="1" applyFill="1" applyBorder="1" applyAlignment="1" applyProtection="1">
      <alignment vertical="center" wrapText="1"/>
    </xf>
    <xf numFmtId="0" fontId="10" fillId="0" borderId="9" xfId="998" applyFont="1" applyFill="1" applyBorder="1" applyAlignment="1" applyProtection="1">
      <alignment horizontal="distributed" vertical="center"/>
    </xf>
    <xf numFmtId="0" fontId="26" fillId="0" borderId="9" xfId="554" applyFont="1" applyFill="1" applyBorder="1" applyAlignment="1" applyProtection="1">
      <alignment horizontal="left" vertical="center"/>
    </xf>
    <xf numFmtId="0" fontId="48" fillId="0" borderId="9" xfId="998" applyFont="1" applyFill="1" applyBorder="1" applyAlignment="1" applyProtection="1">
      <alignment horizontal="distributed" vertical="center"/>
    </xf>
    <xf numFmtId="0" fontId="10" fillId="0" borderId="1" xfId="998" applyNumberFormat="1" applyFont="1" applyFill="1" applyBorder="1" applyAlignment="1" applyProtection="1">
      <alignment horizontal="distributed" vertical="center"/>
    </xf>
    <xf numFmtId="3" fontId="7" fillId="3" borderId="0" xfId="998" applyNumberFormat="1" applyFill="1" applyProtection="1">
      <alignment vertical="center"/>
    </xf>
    <xf numFmtId="0" fontId="26" fillId="0" borderId="9" xfId="998" applyFont="1" applyFill="1" applyBorder="1" applyAlignment="1" applyProtection="1" quotePrefix="1">
      <alignment horizontal="left" vertical="center"/>
    </xf>
    <xf numFmtId="0" fontId="26" fillId="3" borderId="9" xfId="998" applyFont="1" applyFill="1" applyBorder="1" applyAlignment="1" quotePrefix="1">
      <alignment horizontal="left" vertical="center"/>
    </xf>
    <xf numFmtId="49" fontId="14" fillId="0" borderId="1" xfId="984" applyNumberFormat="1" applyFont="1" applyFill="1" applyBorder="1" applyAlignment="1" quotePrefix="1">
      <alignment horizontal="left" vertical="center"/>
    </xf>
    <xf numFmtId="49" fontId="11" fillId="0" borderId="1" xfId="984" applyNumberFormat="1" applyFont="1" applyFill="1" applyBorder="1" applyAlignment="1" quotePrefix="1">
      <alignment horizontal="left" vertical="center"/>
    </xf>
    <xf numFmtId="0" fontId="11" fillId="0" borderId="1" xfId="480" applyFont="1" applyFill="1" applyBorder="1" applyAlignment="1" quotePrefix="1">
      <alignment horizontal="left" vertical="center" wrapText="1"/>
    </xf>
    <xf numFmtId="0" fontId="15" fillId="0" borderId="1" xfId="480" applyFont="1" applyFill="1" applyBorder="1" applyAlignment="1" quotePrefix="1">
      <alignment horizontal="center" vertical="center" wrapText="1"/>
    </xf>
  </cellXfs>
  <cellStyles count="1334">
    <cellStyle name="常规" xfId="0" builtinId="0"/>
    <cellStyle name="货币[0]" xfId="1" builtinId="7"/>
    <cellStyle name="20% - 强调文字颜色 3" xfId="2" builtinId="38"/>
    <cellStyle name="常规 435" xfId="3"/>
    <cellStyle name="常规 440" xfId="4"/>
    <cellStyle name="链接单元格 5" xfId="5"/>
    <cellStyle name="货币" xfId="6" builtinId="4"/>
    <cellStyle name="_ET_STYLE_NoName_00__Book1_1 2 2 2" xfId="7"/>
    <cellStyle name="部门 4" xfId="8"/>
    <cellStyle name="常规 2 2 4" xfId="9"/>
    <cellStyle name="强调文字颜色 2 3 2" xfId="10"/>
    <cellStyle name="输入" xfId="11" builtinId="20"/>
    <cellStyle name="Accent5 9" xfId="12"/>
    <cellStyle name="汇总 6" xfId="13"/>
    <cellStyle name="百分比 2 8 2" xfId="14"/>
    <cellStyle name="Accent1 5" xfId="15"/>
    <cellStyle name="args.style" xfId="16"/>
    <cellStyle name="好 3 2 2" xfId="17"/>
    <cellStyle name="Accent2 - 20% 2" xfId="18"/>
    <cellStyle name="常规 3 2 3 2" xfId="19"/>
    <cellStyle name="适中 5 2" xfId="20"/>
    <cellStyle name="_Book1_2 2" xfId="21"/>
    <cellStyle name="千位分隔[0]" xfId="22" builtinId="6"/>
    <cellStyle name="常规 3 4 3" xfId="23"/>
    <cellStyle name="Accent2 - 40%" xfId="24"/>
    <cellStyle name="40% - 强调文字颜色 3" xfId="25" builtinId="39"/>
    <cellStyle name="常规 26 2" xfId="26"/>
    <cellStyle name="差" xfId="27" builtinId="27"/>
    <cellStyle name="常规 7 3" xfId="28"/>
    <cellStyle name="千位分隔" xfId="29" builtinId="3"/>
    <cellStyle name="Accent6 4" xfId="30"/>
    <cellStyle name="60% - 强调文字颜色 3" xfId="31" builtinId="40"/>
    <cellStyle name="日期" xfId="32"/>
    <cellStyle name="60% - 强调文字颜色 6 3 2" xfId="33"/>
    <cellStyle name="Accent2 - 60%" xfId="34"/>
    <cellStyle name="好_0605石屏县 2 2" xfId="35"/>
    <cellStyle name="Input [yellow] 4" xfId="36"/>
    <cellStyle name="超链接" xfId="37" builtinId="8"/>
    <cellStyle name="百分比" xfId="38" builtinId="5"/>
    <cellStyle name="60% - 强调文字颜色 4 2 2 2" xfId="39"/>
    <cellStyle name="好_2007年地州资金往来对账表 3" xfId="40"/>
    <cellStyle name="差_Book1 2" xfId="41"/>
    <cellStyle name="Accent4 5" xfId="42"/>
    <cellStyle name="已访问的超链接" xfId="43" builtinId="9"/>
    <cellStyle name="_ET_STYLE_NoName_00__Sheet3" xfId="44"/>
    <cellStyle name="注释" xfId="45" builtinId="10"/>
    <cellStyle name="60% - 强调文字颜色 2 3" xfId="46"/>
    <cellStyle name="常规 6" xfId="47"/>
    <cellStyle name="Accent5 - 60% 2 2" xfId="48"/>
    <cellStyle name="Accent6 3" xfId="49"/>
    <cellStyle name="60% - 强调文字颜色 2" xfId="50" builtinId="36"/>
    <cellStyle name="Accent3 4 2" xfId="51"/>
    <cellStyle name="百分比 7" xfId="52"/>
    <cellStyle name="解释性文本 2 2" xfId="53"/>
    <cellStyle name="标题 4" xfId="54" builtinId="19"/>
    <cellStyle name="警告文本" xfId="55" builtinId="11"/>
    <cellStyle name="常规 6 5" xfId="56"/>
    <cellStyle name="常规 4 2 2 3" xfId="57"/>
    <cellStyle name="常规 5 2" xfId="58"/>
    <cellStyle name="60% - 强调文字颜色 2 2 2" xfId="59"/>
    <cellStyle name="标题" xfId="60" builtinId="15"/>
    <cellStyle name="Accent1 - 60% 2 2" xfId="61"/>
    <cellStyle name="解释性文本" xfId="62" builtinId="53"/>
    <cellStyle name="标题 1 5 2" xfId="63"/>
    <cellStyle name="百分比 4" xfId="64"/>
    <cellStyle name="标题 1" xfId="65" builtinId="16"/>
    <cellStyle name="常规 5 2 2" xfId="66"/>
    <cellStyle name="差 7" xfId="67"/>
    <cellStyle name="0,0_x000d__x000a_NA_x000d__x000a_" xfId="68"/>
    <cellStyle name="60% - 强调文字颜色 2 2 2 2" xfId="69"/>
    <cellStyle name="百分比 5" xfId="70"/>
    <cellStyle name="标题 2" xfId="71" builtinId="17"/>
    <cellStyle name="60% - 强调文字颜色 1" xfId="72" builtinId="32"/>
    <cellStyle name="Accent4 2 2" xfId="73"/>
    <cellStyle name="Accent6 2" xfId="74"/>
    <cellStyle name="百分比 6" xfId="75"/>
    <cellStyle name="标题 3" xfId="76" builtinId="18"/>
    <cellStyle name="Accent6 5" xfId="77"/>
    <cellStyle name="60% - 强调文字颜色 4" xfId="78" builtinId="44"/>
    <cellStyle name="输出" xfId="79" builtinId="21"/>
    <cellStyle name="计算" xfId="80" builtinId="22"/>
    <cellStyle name="40% - 强调文字颜色 4 2" xfId="81"/>
    <cellStyle name="检查单元格" xfId="82" builtinId="23"/>
    <cellStyle name="常规 8 3" xfId="83"/>
    <cellStyle name="常规 443" xfId="84"/>
    <cellStyle name="20% - 强调文字颜色 6" xfId="85" builtinId="50"/>
    <cellStyle name="强调文字颜色 2" xfId="86" builtinId="33"/>
    <cellStyle name="常规 2 2 2 5" xfId="87"/>
    <cellStyle name="标题 4 5 3" xfId="88"/>
    <cellStyle name="PSHeading 4" xfId="89"/>
    <cellStyle name="链接单元格" xfId="90" builtinId="24"/>
    <cellStyle name="差_0605石屏" xfId="91"/>
    <cellStyle name="60% - 强调文字颜色 4 2 3" xfId="92"/>
    <cellStyle name="汇总" xfId="93" builtinId="25"/>
    <cellStyle name="好" xfId="94" builtinId="26"/>
    <cellStyle name="输出 3 3" xfId="95"/>
    <cellStyle name="20% - 强调文字颜色 3 3" xfId="96"/>
    <cellStyle name="适中 8" xfId="97"/>
    <cellStyle name="适中" xfId="98" builtinId="28"/>
    <cellStyle name="链接单元格 7" xfId="99"/>
    <cellStyle name="常规 8 2" xfId="100"/>
    <cellStyle name="常规 442" xfId="101"/>
    <cellStyle name="20% - 强调文字颜色 5" xfId="102" builtinId="46"/>
    <cellStyle name="强调文字颜色 1" xfId="103" builtinId="29"/>
    <cellStyle name="常规 2 2 2 4" xfId="104"/>
    <cellStyle name="千位分隔 6 2" xfId="105"/>
    <cellStyle name="标题 4 5 2" xfId="106"/>
    <cellStyle name="编号 3 2" xfId="107"/>
    <cellStyle name="链接单元格 3" xfId="108"/>
    <cellStyle name="常规 433" xfId="109"/>
    <cellStyle name="常规 428" xfId="110"/>
    <cellStyle name="20% - 强调文字颜色 1" xfId="111" builtinId="30"/>
    <cellStyle name="标题 5 4" xfId="112"/>
    <cellStyle name="Accent6 - 20% 2 2" xfId="113"/>
    <cellStyle name="汇总 3 3" xfId="114"/>
    <cellStyle name="40% - 强调文字颜色 1" xfId="115" builtinId="31"/>
    <cellStyle name="链接单元格 4" xfId="116"/>
    <cellStyle name="常规 434" xfId="117"/>
    <cellStyle name="常规 429" xfId="118"/>
    <cellStyle name="20% - 强调文字颜色 2" xfId="119" builtinId="34"/>
    <cellStyle name="40% - 强调文字颜色 2" xfId="120" builtinId="35"/>
    <cellStyle name="差_11大理 2 2" xfId="121"/>
    <cellStyle name="Accent2 - 40% 2" xfId="122"/>
    <cellStyle name="检查单元格 3 4" xfId="123"/>
    <cellStyle name="强调文字颜色 3" xfId="124" builtinId="37"/>
    <cellStyle name="好_2008年地州对账表(国库资金）" xfId="125"/>
    <cellStyle name="Accent2 - 40% 3" xfId="126"/>
    <cellStyle name="PSChar" xfId="127"/>
    <cellStyle name="强调文字颜色 4" xfId="128" builtinId="41"/>
    <cellStyle name="链接单元格 6" xfId="129"/>
    <cellStyle name="常规 441" xfId="130"/>
    <cellStyle name="常规 436" xfId="131"/>
    <cellStyle name="20% - 强调文字颜色 4" xfId="132" builtinId="42"/>
    <cellStyle name="40% - 强调文字颜色 4" xfId="133" builtinId="43"/>
    <cellStyle name="强调文字颜色 5" xfId="134" builtinId="45"/>
    <cellStyle name="常规_exceltmp1 2" xfId="135"/>
    <cellStyle name="计算 4" xfId="136"/>
    <cellStyle name="常规 2 5 3 2" xfId="137"/>
    <cellStyle name="60% - 强调文字颜色 5 2 2 2" xfId="138"/>
    <cellStyle name="40% - 强调文字颜色 5" xfId="139" builtinId="47"/>
    <cellStyle name="标题 1 4 2" xfId="140"/>
    <cellStyle name="Accent6 6" xfId="141"/>
    <cellStyle name="60% - 强调文字颜色 5" xfId="142" builtinId="48"/>
    <cellStyle name="强调文字颜色 6" xfId="143" builtinId="49"/>
    <cellStyle name="_弱电系统设备配置报价清单" xfId="144"/>
    <cellStyle name="40% - 强调文字颜色 6" xfId="145" builtinId="51"/>
    <cellStyle name="标题 1 4 3" xfId="146"/>
    <cellStyle name="Accent6 7" xfId="147"/>
    <cellStyle name="60% - 强调文字颜色 6" xfId="148" builtinId="52"/>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450" xfId="617"/>
    <cellStyle name="百分比 3 3 2" xfId="618"/>
    <cellStyle name="PSHeading 2 3" xfId="619"/>
    <cellStyle name="no dec 3" xfId="620"/>
    <cellStyle name="Normal - Style1" xfId="621"/>
    <cellStyle name="百分比 2 5 2" xfId="622"/>
    <cellStyle name="Normal_!!!GO" xfId="623"/>
    <cellStyle name="PSInt" xfId="624"/>
    <cellStyle name="常规 2 4" xfId="625"/>
    <cellStyle name="常规 2 9 3" xfId="626"/>
    <cellStyle name="输入 3 3" xfId="627"/>
    <cellStyle name="per.style" xfId="628"/>
    <cellStyle name="t_HVAC Equipment (3)" xfId="629"/>
    <cellStyle name="常规 2 3 4" xfId="630"/>
    <cellStyle name="Percent [2] 2" xfId="631"/>
    <cellStyle name="常规 94" xfId="632"/>
    <cellStyle name="Percent_!!!GO" xfId="633"/>
    <cellStyle name="解释性文本 2 3" xfId="634"/>
    <cellStyle name="百分比 8" xfId="635"/>
    <cellStyle name="标题 5" xfId="636"/>
    <cellStyle name="Pourcentage_pldt" xfId="637"/>
    <cellStyle name="常规 2 3 2 3 2" xfId="638"/>
    <cellStyle name="强调文字颜色 4 2" xfId="639"/>
    <cellStyle name="PSChar 2" xfId="640"/>
    <cellStyle name="编号 2 2" xfId="641"/>
    <cellStyle name="PSHeading 3 3" xfId="642"/>
    <cellStyle name="PSDate" xfId="643"/>
    <cellStyle name="编号 2 2 2" xfId="644"/>
    <cellStyle name="PSDate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173">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9"/>
      </font>
    </dxf>
    <dxf>
      <font>
        <color indexed="10"/>
      </font>
    </dxf>
    <dxf>
      <font>
        <color indexed="9"/>
      </font>
    </dxf>
    <dxf>
      <font>
        <color indexed="10"/>
      </font>
    </dxf>
    <dxf>
      <font>
        <color indexed="9"/>
      </font>
    </dxf>
    <dxf>
      <font>
        <color indexed="10"/>
      </font>
    </dxf>
    <dxf>
      <font>
        <b val="1"/>
        <i val="0"/>
      </font>
    </dxf>
    <dxf>
      <font>
        <color indexed="10"/>
      </font>
    </dxf>
    <dxf>
      <font>
        <color indexed="9"/>
      </font>
    </dxf>
    <dxf>
      <font>
        <color indexed="9"/>
      </font>
    </dxf>
    <dxf>
      <font>
        <color indexed="10"/>
      </font>
    </dxf>
    <dxf>
      <font>
        <color indexed="10"/>
      </font>
    </dxf>
    <dxf>
      <font>
        <color indexed="9"/>
      </font>
    </dxf>
    <dxf>
      <font>
        <color indexed="9"/>
      </font>
    </dxf>
    <dxf>
      <font>
        <color indexed="9"/>
      </font>
    </dxf>
    <dxf>
      <font>
        <color indexed="10"/>
      </font>
    </dxf>
    <dxf>
      <font>
        <color indexed="9"/>
      </font>
    </dxf>
    <dxf>
      <font>
        <color indexed="10"/>
      </font>
    </dxf>
    <dxf>
      <font>
        <color indexed="9"/>
      </font>
    </dxf>
    <dxf>
      <font>
        <b val="1"/>
        <i val="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9"/>
      </font>
    </dxf>
    <dxf>
      <font>
        <color indexed="9"/>
      </font>
    </dxf>
    <dxf>
      <font>
        <color indexed="9"/>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i val="0"/>
        <color indexed="9"/>
      </font>
    </dxf>
    <dxf>
      <font>
        <b val="0"/>
        <color indexed="9"/>
      </font>
    </dxf>
    <dxf>
      <font>
        <b val="0"/>
        <color indexed="9"/>
      </font>
    </dxf>
    <dxf>
      <font>
        <b val="0"/>
        <color indexed="9"/>
      </font>
    </dxf>
    <dxf>
      <font>
        <b val="0"/>
        <color indexed="9"/>
      </font>
    </dxf>
    <dxf>
      <font>
        <b val="0"/>
        <color indexed="9"/>
      </font>
    </dxf>
    <dxf>
      <font>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i val="0"/>
        <color indexed="10"/>
      </font>
    </dxf>
    <dxf>
      <font>
        <b val="1"/>
        <i val="0"/>
      </font>
    </dxf>
    <dxf>
      <font>
        <b val="1"/>
        <i val="0"/>
      </font>
    </dxf>
    <dxf>
      <font>
        <b val="1"/>
        <i val="0"/>
      </font>
    </dxf>
  </dxfs>
  <tableStyles count="0" defaultTableStyle="TableStyleMedium2"/>
  <colors>
    <mruColors>
      <color rgb="00FF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5"/>
  <sheetViews>
    <sheetView showGridLines="0" showZeros="0" workbookViewId="0">
      <pane ySplit="4" topLeftCell="A27" activePane="bottomLeft" state="frozen"/>
      <selection/>
      <selection pane="bottomLeft" activeCell="B54" sqref="B54"/>
    </sheetView>
  </sheetViews>
  <sheetFormatPr defaultColWidth="9" defaultRowHeight="14.25" outlineLevelCol="4"/>
  <cols>
    <col min="1" max="1" width="17.625" style="341" customWidth="1"/>
    <col min="2" max="2" width="39.875" style="341" customWidth="1"/>
    <col min="3" max="4" width="20.625" style="341" customWidth="1"/>
    <col min="5" max="5" width="20.625" style="569" customWidth="1"/>
    <col min="6" max="16384" width="9" style="474"/>
  </cols>
  <sheetData>
    <row r="1" ht="22.5" spans="2:2">
      <c r="B1" s="570" t="s">
        <v>0</v>
      </c>
    </row>
    <row r="2" ht="45" customHeight="1" spans="1:5">
      <c r="A2" s="477"/>
      <c r="B2" s="477" t="s">
        <v>1</v>
      </c>
      <c r="C2" s="477"/>
      <c r="D2" s="477"/>
      <c r="E2" s="477"/>
    </row>
    <row r="3" ht="18.95" customHeight="1" spans="1:5">
      <c r="A3" s="344"/>
      <c r="B3" s="571"/>
      <c r="C3" s="572"/>
      <c r="D3" s="344"/>
      <c r="E3" s="349" t="s">
        <v>2</v>
      </c>
    </row>
    <row r="4" s="565" customFormat="1" ht="45" customHeight="1" spans="1:5">
      <c r="A4" s="351" t="s">
        <v>3</v>
      </c>
      <c r="B4" s="573" t="s">
        <v>4</v>
      </c>
      <c r="C4" s="353" t="s">
        <v>5</v>
      </c>
      <c r="D4" s="353" t="s">
        <v>6</v>
      </c>
      <c r="E4" s="573" t="s">
        <v>7</v>
      </c>
    </row>
    <row r="5" ht="18.75" spans="1:5">
      <c r="A5" s="540" t="s">
        <v>8</v>
      </c>
      <c r="B5" s="541" t="s">
        <v>9</v>
      </c>
      <c r="C5" s="403">
        <f>SUM(C6:C20)</f>
        <v>18076</v>
      </c>
      <c r="D5" s="403">
        <f>SUM(D6:D20)</f>
        <v>18100</v>
      </c>
      <c r="E5" s="398">
        <f t="shared" ref="E5:E40" si="0">(D5-C5)/C5</f>
        <v>0.001</v>
      </c>
    </row>
    <row r="6" ht="18.75" spans="1:5">
      <c r="A6" s="410" t="s">
        <v>10</v>
      </c>
      <c r="B6" s="377" t="s">
        <v>11</v>
      </c>
      <c r="C6" s="574">
        <v>10472</v>
      </c>
      <c r="D6" s="574">
        <v>10246</v>
      </c>
      <c r="E6" s="398">
        <f t="shared" si="0"/>
        <v>-0.022</v>
      </c>
    </row>
    <row r="7" ht="18.75" spans="1:5">
      <c r="A7" s="410" t="s">
        <v>12</v>
      </c>
      <c r="B7" s="377" t="s">
        <v>13</v>
      </c>
      <c r="C7" s="574">
        <v>648</v>
      </c>
      <c r="D7" s="574">
        <v>775</v>
      </c>
      <c r="E7" s="398">
        <f t="shared" si="0"/>
        <v>0.196</v>
      </c>
    </row>
    <row r="8" ht="18.75" spans="1:5">
      <c r="A8" s="410" t="s">
        <v>14</v>
      </c>
      <c r="B8" s="377" t="s">
        <v>15</v>
      </c>
      <c r="C8" s="574">
        <v>307</v>
      </c>
      <c r="D8" s="574">
        <v>256</v>
      </c>
      <c r="E8" s="398">
        <f t="shared" si="0"/>
        <v>-0.166</v>
      </c>
    </row>
    <row r="9" ht="18.75" spans="1:5">
      <c r="A9" s="410" t="s">
        <v>16</v>
      </c>
      <c r="B9" s="377" t="s">
        <v>17</v>
      </c>
      <c r="C9" s="574">
        <v>1054</v>
      </c>
      <c r="D9" s="574">
        <v>900</v>
      </c>
      <c r="E9" s="398">
        <f t="shared" si="0"/>
        <v>-0.146</v>
      </c>
    </row>
    <row r="10" ht="18.75" spans="1:5">
      <c r="A10" s="410" t="s">
        <v>18</v>
      </c>
      <c r="B10" s="377" t="s">
        <v>19</v>
      </c>
      <c r="C10" s="574">
        <v>908</v>
      </c>
      <c r="D10" s="574">
        <v>781</v>
      </c>
      <c r="E10" s="398">
        <f t="shared" si="0"/>
        <v>-0.14</v>
      </c>
    </row>
    <row r="11" ht="18.75" spans="1:5">
      <c r="A11" s="410" t="s">
        <v>20</v>
      </c>
      <c r="B11" s="377" t="s">
        <v>21</v>
      </c>
      <c r="C11" s="574">
        <v>421</v>
      </c>
      <c r="D11" s="574">
        <v>765</v>
      </c>
      <c r="E11" s="398">
        <f t="shared" si="0"/>
        <v>0.817</v>
      </c>
    </row>
    <row r="12" ht="18.75" spans="1:5">
      <c r="A12" s="410" t="s">
        <v>22</v>
      </c>
      <c r="B12" s="377" t="s">
        <v>23</v>
      </c>
      <c r="C12" s="574">
        <v>220</v>
      </c>
      <c r="D12" s="574">
        <v>196</v>
      </c>
      <c r="E12" s="398">
        <f t="shared" si="0"/>
        <v>-0.109</v>
      </c>
    </row>
    <row r="13" ht="18.75" spans="1:5">
      <c r="A13" s="410" t="s">
        <v>24</v>
      </c>
      <c r="B13" s="377" t="s">
        <v>25</v>
      </c>
      <c r="C13" s="574">
        <v>151</v>
      </c>
      <c r="D13" s="574">
        <v>202</v>
      </c>
      <c r="E13" s="398">
        <f t="shared" si="0"/>
        <v>0.338</v>
      </c>
    </row>
    <row r="14" ht="18.75" spans="1:5">
      <c r="A14" s="410" t="s">
        <v>26</v>
      </c>
      <c r="B14" s="377" t="s">
        <v>27</v>
      </c>
      <c r="C14" s="574">
        <v>401</v>
      </c>
      <c r="D14" s="574">
        <v>476</v>
      </c>
      <c r="E14" s="398">
        <f t="shared" si="0"/>
        <v>0.187</v>
      </c>
    </row>
    <row r="15" ht="18.75" spans="1:5">
      <c r="A15" s="410" t="s">
        <v>28</v>
      </c>
      <c r="B15" s="377" t="s">
        <v>29</v>
      </c>
      <c r="C15" s="574">
        <v>244</v>
      </c>
      <c r="D15" s="574">
        <v>240</v>
      </c>
      <c r="E15" s="398">
        <f t="shared" si="0"/>
        <v>-0.016</v>
      </c>
    </row>
    <row r="16" ht="18.75" spans="1:5">
      <c r="A16" s="410" t="s">
        <v>30</v>
      </c>
      <c r="B16" s="377" t="s">
        <v>31</v>
      </c>
      <c r="C16" s="574">
        <v>39</v>
      </c>
      <c r="D16" s="574">
        <v>5</v>
      </c>
      <c r="E16" s="398">
        <f t="shared" si="0"/>
        <v>-0.872</v>
      </c>
    </row>
    <row r="17" ht="18.75" spans="1:5">
      <c r="A17" s="410" t="s">
        <v>32</v>
      </c>
      <c r="B17" s="377" t="s">
        <v>33</v>
      </c>
      <c r="C17" s="574">
        <v>586</v>
      </c>
      <c r="D17" s="574">
        <v>520</v>
      </c>
      <c r="E17" s="398">
        <f t="shared" si="0"/>
        <v>-0.113</v>
      </c>
    </row>
    <row r="18" ht="18.75" spans="1:5">
      <c r="A18" s="410" t="s">
        <v>34</v>
      </c>
      <c r="B18" s="377" t="s">
        <v>35</v>
      </c>
      <c r="C18" s="574">
        <v>2479</v>
      </c>
      <c r="D18" s="574">
        <v>2600</v>
      </c>
      <c r="E18" s="398">
        <f t="shared" si="0"/>
        <v>0.049</v>
      </c>
    </row>
    <row r="19" ht="18.75" spans="1:5">
      <c r="A19" s="410" t="s">
        <v>36</v>
      </c>
      <c r="B19" s="377" t="s">
        <v>37</v>
      </c>
      <c r="C19" s="574">
        <v>146</v>
      </c>
      <c r="D19" s="574">
        <v>138</v>
      </c>
      <c r="E19" s="398">
        <f t="shared" si="0"/>
        <v>-0.055</v>
      </c>
    </row>
    <row r="20" ht="18.75" spans="1:5">
      <c r="A20" s="583" t="s">
        <v>38</v>
      </c>
      <c r="B20" s="377" t="s">
        <v>39</v>
      </c>
      <c r="C20" s="575">
        <v>0</v>
      </c>
      <c r="D20" s="409">
        <v>0</v>
      </c>
      <c r="E20" s="398"/>
    </row>
    <row r="21" ht="18.75" spans="1:5">
      <c r="A21" s="431" t="s">
        <v>40</v>
      </c>
      <c r="B21" s="541" t="s">
        <v>41</v>
      </c>
      <c r="C21" s="403">
        <f>SUM(C22:C29)</f>
        <v>14506</v>
      </c>
      <c r="D21" s="403">
        <f>SUM(D22:D29)</f>
        <v>14800</v>
      </c>
      <c r="E21" s="398">
        <f t="shared" si="0"/>
        <v>0.02</v>
      </c>
    </row>
    <row r="22" ht="18.75" spans="1:5">
      <c r="A22" s="576" t="s">
        <v>42</v>
      </c>
      <c r="B22" s="377" t="s">
        <v>43</v>
      </c>
      <c r="C22" s="574">
        <v>2256</v>
      </c>
      <c r="D22" s="574">
        <v>2730</v>
      </c>
      <c r="E22" s="398">
        <f t="shared" si="0"/>
        <v>0.21</v>
      </c>
    </row>
    <row r="23" ht="18.75" spans="1:5">
      <c r="A23" s="410" t="s">
        <v>44</v>
      </c>
      <c r="B23" s="577" t="s">
        <v>45</v>
      </c>
      <c r="C23" s="574">
        <v>6060</v>
      </c>
      <c r="D23" s="574">
        <v>4990</v>
      </c>
      <c r="E23" s="398">
        <f t="shared" si="0"/>
        <v>-0.177</v>
      </c>
    </row>
    <row r="24" ht="18.75" spans="1:5">
      <c r="A24" s="410" t="s">
        <v>46</v>
      </c>
      <c r="B24" s="377" t="s">
        <v>47</v>
      </c>
      <c r="C24" s="574">
        <v>3098</v>
      </c>
      <c r="D24" s="574">
        <v>3060</v>
      </c>
      <c r="E24" s="398">
        <f t="shared" si="0"/>
        <v>-0.012</v>
      </c>
    </row>
    <row r="25" ht="18.75" spans="1:5">
      <c r="A25" s="410" t="s">
        <v>48</v>
      </c>
      <c r="B25" s="377" t="s">
        <v>49</v>
      </c>
      <c r="C25" s="409"/>
      <c r="D25" s="409"/>
      <c r="E25" s="398"/>
    </row>
    <row r="26" ht="18.75" spans="1:5">
      <c r="A26" s="410" t="s">
        <v>50</v>
      </c>
      <c r="B26" s="377" t="s">
        <v>51</v>
      </c>
      <c r="C26" s="574">
        <v>554</v>
      </c>
      <c r="D26" s="574">
        <v>1350</v>
      </c>
      <c r="E26" s="398">
        <f t="shared" si="0"/>
        <v>1.437</v>
      </c>
    </row>
    <row r="27" ht="18.75" spans="1:5">
      <c r="A27" s="410" t="s">
        <v>52</v>
      </c>
      <c r="B27" s="377" t="s">
        <v>53</v>
      </c>
      <c r="C27" s="574">
        <v>350</v>
      </c>
      <c r="D27" s="574">
        <v>1000</v>
      </c>
      <c r="E27" s="398">
        <f t="shared" si="0"/>
        <v>1.857</v>
      </c>
    </row>
    <row r="28" ht="18.75" spans="1:5">
      <c r="A28" s="410" t="s">
        <v>54</v>
      </c>
      <c r="B28" s="377" t="s">
        <v>55</v>
      </c>
      <c r="C28" s="574">
        <v>2097</v>
      </c>
      <c r="D28" s="574">
        <v>1600</v>
      </c>
      <c r="E28" s="398">
        <f t="shared" si="0"/>
        <v>-0.237</v>
      </c>
    </row>
    <row r="29" ht="18.75" spans="1:5">
      <c r="A29" s="410" t="s">
        <v>56</v>
      </c>
      <c r="B29" s="377" t="s">
        <v>57</v>
      </c>
      <c r="C29" s="574">
        <v>91</v>
      </c>
      <c r="D29" s="574">
        <v>70</v>
      </c>
      <c r="E29" s="398">
        <f t="shared" si="0"/>
        <v>-0.231</v>
      </c>
    </row>
    <row r="30" ht="18.75" spans="1:5">
      <c r="A30" s="410"/>
      <c r="B30" s="377"/>
      <c r="C30" s="409"/>
      <c r="D30" s="409"/>
      <c r="E30" s="398"/>
    </row>
    <row r="31" s="566" customFormat="1" ht="18.75" spans="1:5">
      <c r="A31" s="578"/>
      <c r="B31" s="539" t="s">
        <v>58</v>
      </c>
      <c r="C31" s="403">
        <f>C5+C21</f>
        <v>32582</v>
      </c>
      <c r="D31" s="403">
        <f>D5+D21</f>
        <v>32900</v>
      </c>
      <c r="E31" s="398">
        <f t="shared" si="0"/>
        <v>0.01</v>
      </c>
    </row>
    <row r="32" ht="18.75" spans="1:5">
      <c r="A32" s="540">
        <v>110</v>
      </c>
      <c r="B32" s="541" t="s">
        <v>59</v>
      </c>
      <c r="C32" s="403">
        <f>C33+C34+C35+C38+C41</f>
        <v>376000</v>
      </c>
      <c r="D32" s="403">
        <f>D33+D34+D35+D38+D41</f>
        <v>286671</v>
      </c>
      <c r="E32" s="398">
        <f t="shared" si="0"/>
        <v>-0.238</v>
      </c>
    </row>
    <row r="33" ht="18.75" spans="1:5">
      <c r="A33" s="410">
        <v>11001</v>
      </c>
      <c r="B33" s="377" t="s">
        <v>60</v>
      </c>
      <c r="C33" s="409">
        <v>2939</v>
      </c>
      <c r="D33" s="409">
        <v>2939</v>
      </c>
      <c r="E33" s="398">
        <f t="shared" si="0"/>
        <v>0</v>
      </c>
    </row>
    <row r="34" ht="18.75" spans="1:5">
      <c r="A34" s="410"/>
      <c r="B34" s="377" t="s">
        <v>61</v>
      </c>
      <c r="C34" s="409">
        <v>208580</v>
      </c>
      <c r="D34" s="409">
        <v>191792</v>
      </c>
      <c r="E34" s="398">
        <f t="shared" si="0"/>
        <v>-0.08</v>
      </c>
    </row>
    <row r="35" ht="18.75" spans="1:5">
      <c r="A35" s="410">
        <v>11008</v>
      </c>
      <c r="B35" s="377" t="s">
        <v>62</v>
      </c>
      <c r="C35" s="409">
        <v>83804</v>
      </c>
      <c r="D35" s="409">
        <v>52094</v>
      </c>
      <c r="E35" s="398">
        <f t="shared" si="0"/>
        <v>-0.378</v>
      </c>
    </row>
    <row r="36" ht="18.75" spans="1:5">
      <c r="A36" s="410">
        <v>11009</v>
      </c>
      <c r="B36" s="377" t="s">
        <v>63</v>
      </c>
      <c r="C36" s="409"/>
      <c r="D36" s="409">
        <v>0</v>
      </c>
      <c r="E36" s="398"/>
    </row>
    <row r="37" s="567" customFormat="1" ht="18.75" spans="1:5">
      <c r="A37" s="579">
        <v>11013</v>
      </c>
      <c r="B37" s="379" t="s">
        <v>64</v>
      </c>
      <c r="C37" s="409"/>
      <c r="D37" s="409"/>
      <c r="E37" s="398"/>
    </row>
    <row r="38" s="568" customFormat="1" ht="18.75" spans="1:5">
      <c r="A38" s="545">
        <v>11011</v>
      </c>
      <c r="B38" s="380" t="s">
        <v>65</v>
      </c>
      <c r="C38" s="403">
        <v>40286</v>
      </c>
      <c r="D38" s="403">
        <v>4940</v>
      </c>
      <c r="E38" s="398">
        <f>(D38-C38)/C38</f>
        <v>-0.877</v>
      </c>
    </row>
    <row r="39" s="567" customFormat="1" ht="18.75" spans="1:5">
      <c r="A39" s="410">
        <v>110110101</v>
      </c>
      <c r="B39" s="546" t="s">
        <v>66</v>
      </c>
      <c r="C39" s="409">
        <v>37640</v>
      </c>
      <c r="D39" s="409">
        <v>4940</v>
      </c>
      <c r="E39" s="398">
        <f>(D39-C39)/C39</f>
        <v>-0.869</v>
      </c>
    </row>
    <row r="40" s="567" customFormat="1" ht="37.5" spans="1:5">
      <c r="A40" s="410">
        <v>110110103</v>
      </c>
      <c r="B40" s="546" t="s">
        <v>67</v>
      </c>
      <c r="C40" s="409">
        <v>2646</v>
      </c>
      <c r="D40" s="409"/>
      <c r="E40" s="398">
        <f>(D40-C40)/C40</f>
        <v>-1</v>
      </c>
    </row>
    <row r="41" s="568" customFormat="1" ht="18.75" spans="1:5">
      <c r="A41" s="545">
        <v>11015</v>
      </c>
      <c r="B41" s="380" t="s">
        <v>68</v>
      </c>
      <c r="C41" s="403">
        <v>40391</v>
      </c>
      <c r="D41" s="403">
        <v>34906</v>
      </c>
      <c r="E41" s="396">
        <f>(D41-C41)/C41</f>
        <v>-0.136</v>
      </c>
    </row>
    <row r="42" ht="18.75" spans="1:5">
      <c r="A42" s="580"/>
      <c r="B42" s="581" t="s">
        <v>69</v>
      </c>
      <c r="C42" s="403">
        <f>C31+C32</f>
        <v>408582</v>
      </c>
      <c r="D42" s="403">
        <f>D31+D32</f>
        <v>319571</v>
      </c>
      <c r="E42" s="398">
        <f>(D42-C42)/C42</f>
        <v>-0.218</v>
      </c>
    </row>
    <row r="43" spans="3:4">
      <c r="C43" s="582"/>
      <c r="D43" s="582"/>
    </row>
    <row r="44" spans="4:4">
      <c r="D44" s="582"/>
    </row>
    <row r="45" spans="3:4">
      <c r="C45" s="582"/>
      <c r="D45" s="582"/>
    </row>
    <row r="46" spans="4:4">
      <c r="D46" s="582"/>
    </row>
    <row r="47" spans="3:4">
      <c r="C47" s="582"/>
      <c r="D47" s="582"/>
    </row>
    <row r="48" spans="3:4">
      <c r="C48" s="582"/>
      <c r="D48" s="582"/>
    </row>
    <row r="49" spans="4:4">
      <c r="D49" s="582"/>
    </row>
    <row r="50" spans="3:4">
      <c r="C50" s="582"/>
      <c r="D50" s="582"/>
    </row>
    <row r="51" spans="3:4">
      <c r="C51" s="582"/>
      <c r="D51" s="582"/>
    </row>
    <row r="52" spans="3:4">
      <c r="C52" s="582"/>
      <c r="D52" s="582"/>
    </row>
    <row r="53" spans="3:4">
      <c r="C53" s="582"/>
      <c r="D53" s="582"/>
    </row>
    <row r="54" spans="4:4">
      <c r="D54" s="582"/>
    </row>
    <row r="55" spans="3:4">
      <c r="C55" s="582"/>
      <c r="D55" s="582"/>
    </row>
  </sheetData>
  <mergeCells count="1">
    <mergeCell ref="B2:E2"/>
  </mergeCells>
  <conditionalFormatting sqref="E3">
    <cfRule type="cellIs" dxfId="0" priority="52" stopIfTrue="1" operator="lessThanOrEqual">
      <formula>-1</formula>
    </cfRule>
  </conditionalFormatting>
  <conditionalFormatting sqref="D5">
    <cfRule type="expression" dxfId="1" priority="12" stopIfTrue="1">
      <formula>"len($A:$A)=3"</formula>
    </cfRule>
    <cfRule type="expression" dxfId="2" priority="11" stopIfTrue="1">
      <formula>"len($A:$A)=3"</formula>
    </cfRule>
  </conditionalFormatting>
  <conditionalFormatting sqref="D21">
    <cfRule type="expression" dxfId="3" priority="10" stopIfTrue="1">
      <formula>"len($A:$A)=3"</formula>
    </cfRule>
  </conditionalFormatting>
  <conditionalFormatting sqref="D27">
    <cfRule type="expression" dxfId="4" priority="9" stopIfTrue="1">
      <formula>"len($A:$A)=3"</formula>
    </cfRule>
  </conditionalFormatting>
  <conditionalFormatting sqref="A39">
    <cfRule type="expression" dxfId="5" priority="8" stopIfTrue="1">
      <formula>"len($A:$A)=3"</formula>
    </cfRule>
  </conditionalFormatting>
  <conditionalFormatting sqref="B39">
    <cfRule type="expression" dxfId="6" priority="5" stopIfTrue="1">
      <formula>"len($A:$A)=3"</formula>
    </cfRule>
    <cfRule type="expression" dxfId="7" priority="6" stopIfTrue="1">
      <formula>"len($A:$A)=3"</formula>
    </cfRule>
    <cfRule type="expression" dxfId="8" priority="7" stopIfTrue="1">
      <formula>"len($A:$A)=3"</formula>
    </cfRule>
  </conditionalFormatting>
  <conditionalFormatting sqref="A40">
    <cfRule type="expression" dxfId="9" priority="4" stopIfTrue="1">
      <formula>"len($A:$A)=3"</formula>
    </cfRule>
  </conditionalFormatting>
  <conditionalFormatting sqref="B40">
    <cfRule type="expression" dxfId="10" priority="1" stopIfTrue="1">
      <formula>"len($A:$A)=3"</formula>
    </cfRule>
    <cfRule type="expression" dxfId="11" priority="2" stopIfTrue="1">
      <formula>"len($A:$A)=3"</formula>
    </cfRule>
    <cfRule type="expression" dxfId="12" priority="3" stopIfTrue="1">
      <formula>"len($A:$A)=3"</formula>
    </cfRule>
  </conditionalFormatting>
  <conditionalFormatting sqref="D41">
    <cfRule type="expression" dxfId="13" priority="35" stopIfTrue="1">
      <formula>"len($A:$A)=3"</formula>
    </cfRule>
  </conditionalFormatting>
  <conditionalFormatting sqref="B8:B9">
    <cfRule type="expression" dxfId="14" priority="66" stopIfTrue="1">
      <formula>"len($A:$A)=3"</formula>
    </cfRule>
  </conditionalFormatting>
  <conditionalFormatting sqref="B32:B34">
    <cfRule type="expression" dxfId="15" priority="27" stopIfTrue="1">
      <formula>"len($A:$A)=3"</formula>
    </cfRule>
  </conditionalFormatting>
  <conditionalFormatting sqref="C5:C7">
    <cfRule type="expression" dxfId="16" priority="47" stopIfTrue="1">
      <formula>"len($A:$A)=3"</formula>
    </cfRule>
  </conditionalFormatting>
  <conditionalFormatting sqref="C5:C30">
    <cfRule type="expression" dxfId="17" priority="44" stopIfTrue="1">
      <formula>"len($A:$A)=3"</formula>
    </cfRule>
  </conditionalFormatting>
  <conditionalFormatting sqref="C8:C9">
    <cfRule type="expression" dxfId="18" priority="45" stopIfTrue="1">
      <formula>"len($A:$A)=3"</formula>
    </cfRule>
  </conditionalFormatting>
  <conditionalFormatting sqref="C33:C34">
    <cfRule type="expression" dxfId="19" priority="41" stopIfTrue="1">
      <formula>"len($A:$A)=3"</formula>
    </cfRule>
  </conditionalFormatting>
  <conditionalFormatting sqref="C35:C36">
    <cfRule type="expression" dxfId="20" priority="39" stopIfTrue="1">
      <formula>"len($A:$A)=3"</formula>
    </cfRule>
  </conditionalFormatting>
  <conditionalFormatting sqref="D6:D7">
    <cfRule type="expression" dxfId="21" priority="36" stopIfTrue="1">
      <formula>"len($A:$A)=3"</formula>
    </cfRule>
  </conditionalFormatting>
  <conditionalFormatting sqref="D8:D9">
    <cfRule type="expression" dxfId="22" priority="34" stopIfTrue="1">
      <formula>"len($A:$A)=3"</formula>
    </cfRule>
  </conditionalFormatting>
  <conditionalFormatting sqref="D33:D34">
    <cfRule type="expression" dxfId="23" priority="30" stopIfTrue="1">
      <formula>"len($A:$A)=3"</formula>
    </cfRule>
    <cfRule type="expression" dxfId="24" priority="37" stopIfTrue="1">
      <formula>"len($A:$A)=3"</formula>
    </cfRule>
  </conditionalFormatting>
  <conditionalFormatting sqref="D35:D36">
    <cfRule type="expression" dxfId="25" priority="28" stopIfTrue="1">
      <formula>"len($A:$A)=3"</formula>
    </cfRule>
  </conditionalFormatting>
  <conditionalFormatting sqref="D37:D41">
    <cfRule type="expression" dxfId="26" priority="38" stopIfTrue="1">
      <formula>"len($A:$A)=3"</formula>
    </cfRule>
  </conditionalFormatting>
  <conditionalFormatting sqref="A5:B30">
    <cfRule type="expression" dxfId="27" priority="63" stopIfTrue="1">
      <formula>"len($A:$A)=3"</formula>
    </cfRule>
  </conditionalFormatting>
  <conditionalFormatting sqref="B5:B7 B42">
    <cfRule type="expression" dxfId="28" priority="72" stopIfTrue="1">
      <formula>"len($A:$A)=3"</formula>
    </cfRule>
  </conditionalFormatting>
  <conditionalFormatting sqref="D6:D20 D22:D26 D28:D30">
    <cfRule type="expression" dxfId="29" priority="33" stopIfTrue="1">
      <formula>"len($A:$A)=3"</formula>
    </cfRule>
  </conditionalFormatting>
  <conditionalFormatting sqref="A32:B34 B41:B42">
    <cfRule type="expression" dxfId="30" priority="26" stopIfTrue="1">
      <formula>"len($A:$A)=3"</formula>
    </cfRule>
  </conditionalFormatting>
  <conditionalFormatting sqref="C32:D34">
    <cfRule type="expression" dxfId="31" priority="48" stopIfTrue="1">
      <formula>"len($A:$A)=3"</formula>
    </cfRule>
    <cfRule type="expression" dxfId="32" priority="42" stopIfTrue="1">
      <formula>"len($A:$A)=3"</formula>
    </cfRule>
  </conditionalFormatting>
  <conditionalFormatting sqref="A33:B34">
    <cfRule type="expression" dxfId="33" priority="25" stopIfTrue="1">
      <formula>"len($A:$A)=3"</formula>
    </cfRule>
  </conditionalFormatting>
  <conditionalFormatting sqref="A35:B36">
    <cfRule type="expression" dxfId="34" priority="23" stopIfTrue="1">
      <formula>"len($A:$A)=3"</formula>
    </cfRule>
  </conditionalFormatting>
  <conditionalFormatting sqref="A35:D35 B42">
    <cfRule type="expression" dxfId="35" priority="70" stopIfTrue="1">
      <formula>"len($A:$A)=3"</formula>
    </cfRule>
  </conditionalFormatting>
  <conditionalFormatting sqref="B37:B38 B41:B42">
    <cfRule type="expression" dxfId="36" priority="21" stopIfTrue="1">
      <formula>"len($A:$A)=3"</formula>
    </cfRule>
    <cfRule type="expression" dxfId="37" priority="22" stopIfTrue="1">
      <formula>"len($A:$A)=3"</formula>
    </cfRule>
  </conditionalFormatting>
  <conditionalFormatting sqref="C37:C42 D42">
    <cfRule type="expression" dxfId="38" priority="49" stopIfTrue="1">
      <formula>"len($A:$A)=3"</formula>
    </cfRule>
  </conditionalFormatting>
  <conditionalFormatting sqref="C41:C42 D42">
    <cfRule type="expression" dxfId="39" priority="4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1"/>
  <sheetViews>
    <sheetView showGridLines="0" showZeros="0" view="pageBreakPreview" zoomScale="90" zoomScaleNormal="90" zoomScaleSheetLayoutView="90" workbookViewId="0">
      <pane ySplit="3" topLeftCell="A29" activePane="bottomLeft" state="frozen"/>
      <selection/>
      <selection pane="bottomLeft" activeCell="D37" sqref="D37"/>
    </sheetView>
  </sheetViews>
  <sheetFormatPr defaultColWidth="9" defaultRowHeight="14.25" outlineLevelCol="4"/>
  <cols>
    <col min="1" max="1" width="12.7583333333333" style="209" customWidth="1"/>
    <col min="2" max="2" width="50.7583333333333" style="209" customWidth="1"/>
    <col min="3" max="5" width="20.625" style="209" customWidth="1"/>
    <col min="6" max="16384" width="9" style="321"/>
  </cols>
  <sheetData>
    <row r="1" s="474" customFormat="1" ht="45" customHeight="1" spans="1:5">
      <c r="A1" s="477"/>
      <c r="B1" s="477" t="s">
        <v>70</v>
      </c>
      <c r="C1" s="477"/>
      <c r="D1" s="477"/>
      <c r="E1" s="477"/>
    </row>
    <row r="2" ht="18.95" customHeight="1" spans="1:5">
      <c r="A2" s="550"/>
      <c r="B2" s="520"/>
      <c r="C2" s="389"/>
      <c r="E2" s="521" t="s">
        <v>2</v>
      </c>
    </row>
    <row r="3" s="517" customFormat="1" ht="45" customHeight="1" spans="1:5">
      <c r="A3" s="551" t="s">
        <v>3</v>
      </c>
      <c r="B3" s="516" t="s">
        <v>4</v>
      </c>
      <c r="C3" s="227" t="s">
        <v>5</v>
      </c>
      <c r="D3" s="227" t="s">
        <v>6</v>
      </c>
      <c r="E3" s="516" t="s">
        <v>7</v>
      </c>
    </row>
    <row r="4" ht="37.5" customHeight="1" spans="1:5">
      <c r="A4" s="406" t="s">
        <v>71</v>
      </c>
      <c r="B4" s="552" t="s">
        <v>72</v>
      </c>
      <c r="C4" s="537">
        <v>19533</v>
      </c>
      <c r="D4" s="537">
        <v>18353</v>
      </c>
      <c r="E4" s="553">
        <f>(D4-C4)/C4</f>
        <v>-0.06</v>
      </c>
    </row>
    <row r="5" ht="37.5" customHeight="1" spans="1:5">
      <c r="A5" s="406" t="s">
        <v>73</v>
      </c>
      <c r="B5" s="554" t="s">
        <v>74</v>
      </c>
      <c r="C5" s="537"/>
      <c r="D5" s="537"/>
      <c r="E5" s="555" t="str">
        <f t="shared" ref="E4:E28" si="0">IF(C5&lt;&gt;0,IF((D5/C5-1)&lt;-30%,"",IF((D5/C5-1)&gt;150%,"",D5/C5-1)),"")</f>
        <v/>
      </c>
    </row>
    <row r="6" ht="37.5" customHeight="1" spans="1:5">
      <c r="A6" s="406" t="s">
        <v>75</v>
      </c>
      <c r="B6" s="554" t="s">
        <v>76</v>
      </c>
      <c r="C6" s="537">
        <v>3547</v>
      </c>
      <c r="D6" s="537">
        <v>3204</v>
      </c>
      <c r="E6" s="555">
        <f t="shared" si="0"/>
        <v>-0.097</v>
      </c>
    </row>
    <row r="7" ht="37.5" customHeight="1" spans="1:5">
      <c r="A7" s="406" t="s">
        <v>77</v>
      </c>
      <c r="B7" s="554" t="s">
        <v>78</v>
      </c>
      <c r="C7" s="537">
        <v>12312</v>
      </c>
      <c r="D7" s="537">
        <v>12451</v>
      </c>
      <c r="E7" s="555">
        <f t="shared" si="0"/>
        <v>0.011</v>
      </c>
    </row>
    <row r="8" ht="37.5" customHeight="1" spans="1:5">
      <c r="A8" s="406" t="s">
        <v>79</v>
      </c>
      <c r="B8" s="554" t="s">
        <v>80</v>
      </c>
      <c r="C8" s="537">
        <v>44374</v>
      </c>
      <c r="D8" s="537">
        <v>45880</v>
      </c>
      <c r="E8" s="555">
        <f t="shared" si="0"/>
        <v>0.034</v>
      </c>
    </row>
    <row r="9" ht="37.5" customHeight="1" spans="1:5">
      <c r="A9" s="406" t="s">
        <v>81</v>
      </c>
      <c r="B9" s="554" t="s">
        <v>82</v>
      </c>
      <c r="C9" s="537">
        <v>383</v>
      </c>
      <c r="D9" s="537">
        <v>406</v>
      </c>
      <c r="E9" s="555">
        <f>(D9-C9)/C9</f>
        <v>0.06</v>
      </c>
    </row>
    <row r="10" ht="37.5" customHeight="1" spans="1:5">
      <c r="A10" s="406" t="s">
        <v>83</v>
      </c>
      <c r="B10" s="554" t="s">
        <v>84</v>
      </c>
      <c r="C10" s="537">
        <v>3917</v>
      </c>
      <c r="D10" s="537">
        <v>3953</v>
      </c>
      <c r="E10" s="555">
        <f t="shared" si="0"/>
        <v>0.009</v>
      </c>
    </row>
    <row r="11" ht="37.5" customHeight="1" spans="1:5">
      <c r="A11" s="406" t="s">
        <v>85</v>
      </c>
      <c r="B11" s="554" t="s">
        <v>86</v>
      </c>
      <c r="C11" s="537">
        <v>40504</v>
      </c>
      <c r="D11" s="537">
        <v>42499</v>
      </c>
      <c r="E11" s="555">
        <f t="shared" si="0"/>
        <v>0.049</v>
      </c>
    </row>
    <row r="12" ht="37.5" customHeight="1" spans="1:5">
      <c r="A12" s="406" t="s">
        <v>87</v>
      </c>
      <c r="B12" s="554" t="s">
        <v>88</v>
      </c>
      <c r="C12" s="537">
        <v>17259</v>
      </c>
      <c r="D12" s="537">
        <v>18151</v>
      </c>
      <c r="E12" s="555">
        <f t="shared" si="0"/>
        <v>0.052</v>
      </c>
    </row>
    <row r="13" ht="37.5" customHeight="1" spans="1:5">
      <c r="A13" s="406" t="s">
        <v>89</v>
      </c>
      <c r="B13" s="554" t="s">
        <v>90</v>
      </c>
      <c r="C13" s="537">
        <v>1714</v>
      </c>
      <c r="D13" s="537">
        <v>3932</v>
      </c>
      <c r="E13" s="555">
        <f t="shared" si="0"/>
        <v>1.294</v>
      </c>
    </row>
    <row r="14" ht="37.5" customHeight="1" spans="1:5">
      <c r="A14" s="406" t="s">
        <v>91</v>
      </c>
      <c r="B14" s="554" t="s">
        <v>92</v>
      </c>
      <c r="C14" s="537">
        <v>17309</v>
      </c>
      <c r="D14" s="537">
        <v>17348</v>
      </c>
      <c r="E14" s="555">
        <f>(D14-C14)/C14</f>
        <v>0.002</v>
      </c>
    </row>
    <row r="15" ht="37.5" customHeight="1" spans="1:5">
      <c r="A15" s="406" t="s">
        <v>93</v>
      </c>
      <c r="B15" s="554" t="s">
        <v>94</v>
      </c>
      <c r="C15" s="537">
        <v>62234</v>
      </c>
      <c r="D15" s="537">
        <v>60830</v>
      </c>
      <c r="E15" s="555">
        <f t="shared" si="0"/>
        <v>-0.023</v>
      </c>
    </row>
    <row r="16" ht="37.5" customHeight="1" spans="1:5">
      <c r="A16" s="406" t="s">
        <v>95</v>
      </c>
      <c r="B16" s="554" t="s">
        <v>96</v>
      </c>
      <c r="C16" s="537">
        <v>11254</v>
      </c>
      <c r="D16" s="537">
        <v>11208</v>
      </c>
      <c r="E16" s="555">
        <f t="shared" si="0"/>
        <v>-0.004</v>
      </c>
    </row>
    <row r="17" ht="37.5" customHeight="1" spans="1:5">
      <c r="A17" s="406" t="s">
        <v>97</v>
      </c>
      <c r="B17" s="554" t="s">
        <v>98</v>
      </c>
      <c r="C17" s="537">
        <v>857</v>
      </c>
      <c r="D17" s="537">
        <v>856</v>
      </c>
      <c r="E17" s="555">
        <f>(D17-C17)/C17</f>
        <v>-0.001</v>
      </c>
    </row>
    <row r="18" ht="37.5" customHeight="1" spans="1:5">
      <c r="A18" s="406" t="s">
        <v>99</v>
      </c>
      <c r="B18" s="554" t="s">
        <v>100</v>
      </c>
      <c r="C18" s="537">
        <v>594</v>
      </c>
      <c r="D18" s="537">
        <v>555</v>
      </c>
      <c r="E18" s="555">
        <f t="shared" si="0"/>
        <v>-0.066</v>
      </c>
    </row>
    <row r="19" ht="37.5" customHeight="1" spans="1:5">
      <c r="A19" s="406" t="s">
        <v>101</v>
      </c>
      <c r="B19" s="554" t="s">
        <v>102</v>
      </c>
      <c r="C19" s="537">
        <v>0</v>
      </c>
      <c r="D19" s="537">
        <v>1</v>
      </c>
      <c r="E19" s="555"/>
    </row>
    <row r="20" ht="37.5" customHeight="1" spans="1:5">
      <c r="A20" s="406" t="s">
        <v>103</v>
      </c>
      <c r="B20" s="554" t="s">
        <v>104</v>
      </c>
      <c r="C20" s="537"/>
      <c r="D20" s="537"/>
      <c r="E20" s="555" t="str">
        <f t="shared" si="0"/>
        <v/>
      </c>
    </row>
    <row r="21" ht="37.5" customHeight="1" spans="1:5">
      <c r="A21" s="406" t="s">
        <v>105</v>
      </c>
      <c r="B21" s="554" t="s">
        <v>106</v>
      </c>
      <c r="C21" s="537">
        <v>1460</v>
      </c>
      <c r="D21" s="537">
        <v>1068</v>
      </c>
      <c r="E21" s="555">
        <f>(D21-C21)/C21</f>
        <v>-0.268</v>
      </c>
    </row>
    <row r="22" ht="37.5" customHeight="1" spans="1:5">
      <c r="A22" s="406" t="s">
        <v>107</v>
      </c>
      <c r="B22" s="554" t="s">
        <v>108</v>
      </c>
      <c r="C22" s="537">
        <v>11778</v>
      </c>
      <c r="D22" s="537">
        <v>10812</v>
      </c>
      <c r="E22" s="555">
        <f t="shared" si="0"/>
        <v>-0.082</v>
      </c>
    </row>
    <row r="23" ht="37.5" customHeight="1" spans="1:5">
      <c r="A23" s="406" t="s">
        <v>109</v>
      </c>
      <c r="B23" s="554" t="s">
        <v>110</v>
      </c>
      <c r="C23" s="537">
        <v>178</v>
      </c>
      <c r="D23" s="537">
        <v>229</v>
      </c>
      <c r="E23" s="555">
        <f t="shared" si="0"/>
        <v>0.287</v>
      </c>
    </row>
    <row r="24" ht="37.5" customHeight="1" spans="1:5">
      <c r="A24" s="406" t="s">
        <v>111</v>
      </c>
      <c r="B24" s="554" t="s">
        <v>112</v>
      </c>
      <c r="C24" s="537">
        <v>2338</v>
      </c>
      <c r="D24" s="537">
        <v>2242</v>
      </c>
      <c r="E24" s="555">
        <f t="shared" si="0"/>
        <v>-0.041</v>
      </c>
    </row>
    <row r="25" ht="37.5" customHeight="1" spans="1:5">
      <c r="A25" s="406" t="s">
        <v>113</v>
      </c>
      <c r="B25" s="554" t="s">
        <v>114</v>
      </c>
      <c r="C25" s="537"/>
      <c r="D25" s="537">
        <v>2600</v>
      </c>
      <c r="E25" s="555"/>
    </row>
    <row r="26" ht="37.5" customHeight="1" spans="1:5">
      <c r="A26" s="406" t="s">
        <v>115</v>
      </c>
      <c r="B26" s="554" t="s">
        <v>116</v>
      </c>
      <c r="C26" s="537">
        <v>1706</v>
      </c>
      <c r="D26" s="537">
        <v>2919</v>
      </c>
      <c r="E26" s="555">
        <f t="shared" si="0"/>
        <v>0.711</v>
      </c>
    </row>
    <row r="27" ht="37.5" customHeight="1" spans="1:5">
      <c r="A27" s="406" t="s">
        <v>117</v>
      </c>
      <c r="B27" s="554" t="s">
        <v>118</v>
      </c>
      <c r="C27" s="537">
        <v>38</v>
      </c>
      <c r="D27" s="537">
        <v>6</v>
      </c>
      <c r="E27" s="555" t="str">
        <f t="shared" si="0"/>
        <v/>
      </c>
    </row>
    <row r="28" ht="37.5" customHeight="1" spans="1:5">
      <c r="A28" s="406" t="s">
        <v>119</v>
      </c>
      <c r="B28" s="554" t="s">
        <v>120</v>
      </c>
      <c r="C28" s="537">
        <v>766</v>
      </c>
      <c r="D28" s="537">
        <v>497</v>
      </c>
      <c r="E28" s="555">
        <f>(D28-C28)/C28</f>
        <v>-0.351</v>
      </c>
    </row>
    <row r="29" ht="37.5" customHeight="1" spans="1:5">
      <c r="A29" s="406"/>
      <c r="B29" s="554"/>
      <c r="C29" s="537"/>
      <c r="D29" s="537"/>
      <c r="E29" s="556"/>
    </row>
    <row r="30" s="388" customFormat="1" ht="37.5" customHeight="1" spans="1:5">
      <c r="A30" s="538"/>
      <c r="B30" s="539" t="s">
        <v>121</v>
      </c>
      <c r="C30" s="490">
        <f>SUM(C4:C28)</f>
        <v>254055</v>
      </c>
      <c r="D30" s="490">
        <f>SUM(D4:D28)</f>
        <v>260000</v>
      </c>
      <c r="E30" s="555">
        <f>IF(C30&lt;&gt;0,IF((D30/C30-1)&lt;-30%,"",IF((D30/C30-1)&gt;150%,"",D30/C30-1)),"")</f>
        <v>0.023</v>
      </c>
    </row>
    <row r="31" ht="37.5" customHeight="1" spans="1:5">
      <c r="A31" s="400">
        <v>230</v>
      </c>
      <c r="B31" s="557" t="s">
        <v>122</v>
      </c>
      <c r="C31" s="490">
        <f>SUM(C32:C35)</f>
        <v>64793</v>
      </c>
      <c r="D31" s="490">
        <f>SUM(D32:D35)</f>
        <v>52971</v>
      </c>
      <c r="E31" s="555">
        <f t="shared" ref="E31:E36" si="1">IF(C31&lt;&gt;0,IF((D31/C31-1)&lt;-30%,"",IF((D31/C31-1)&gt;150%,"",D31/C31-1)),"")</f>
        <v>-0.182</v>
      </c>
    </row>
    <row r="32" ht="37.5" customHeight="1" spans="1:5">
      <c r="A32" s="558">
        <v>23006</v>
      </c>
      <c r="B32" s="559" t="s">
        <v>123</v>
      </c>
      <c r="C32" s="537">
        <v>13796</v>
      </c>
      <c r="D32" s="537">
        <v>29024</v>
      </c>
      <c r="E32" s="555">
        <f t="shared" si="1"/>
        <v>1.104</v>
      </c>
    </row>
    <row r="33" ht="36" customHeight="1" spans="1:5">
      <c r="A33" s="406">
        <v>23008</v>
      </c>
      <c r="B33" s="559" t="s">
        <v>124</v>
      </c>
      <c r="C33" s="537">
        <v>27402</v>
      </c>
      <c r="D33" s="537">
        <v>0</v>
      </c>
      <c r="E33" s="555" t="str">
        <f t="shared" si="1"/>
        <v/>
      </c>
    </row>
    <row r="34" ht="37.5" customHeight="1" spans="1:5">
      <c r="A34" s="560">
        <v>23015</v>
      </c>
      <c r="B34" s="532" t="s">
        <v>125</v>
      </c>
      <c r="C34" s="537">
        <v>23595</v>
      </c>
      <c r="D34" s="537">
        <v>23947</v>
      </c>
      <c r="E34" s="555">
        <f t="shared" si="1"/>
        <v>0.015</v>
      </c>
    </row>
    <row r="35" s="519" customFormat="1" ht="36" customHeight="1" spans="1:5">
      <c r="A35" s="560">
        <v>23016</v>
      </c>
      <c r="B35" s="532" t="s">
        <v>126</v>
      </c>
      <c r="C35" s="537"/>
      <c r="D35" s="537"/>
      <c r="E35" s="561"/>
    </row>
    <row r="36" s="519" customFormat="1" ht="37.5" customHeight="1" spans="1:5">
      <c r="A36" s="400">
        <v>231</v>
      </c>
      <c r="B36" s="244" t="s">
        <v>127</v>
      </c>
      <c r="C36" s="490">
        <v>37640</v>
      </c>
      <c r="D36" s="490">
        <v>6600</v>
      </c>
      <c r="E36" s="555">
        <f>(D36-C36)/C36</f>
        <v>-0.825</v>
      </c>
    </row>
    <row r="37" s="519" customFormat="1" ht="37.5" customHeight="1" spans="1:5">
      <c r="A37" s="400">
        <v>23009</v>
      </c>
      <c r="B37" s="562" t="s">
        <v>128</v>
      </c>
      <c r="C37" s="490">
        <v>52094</v>
      </c>
      <c r="D37" s="490"/>
      <c r="E37" s="553">
        <f>(D37-C37)/C37</f>
        <v>-1</v>
      </c>
    </row>
    <row r="38" ht="37.5" customHeight="1" spans="1:5">
      <c r="A38" s="538"/>
      <c r="B38" s="548" t="s">
        <v>129</v>
      </c>
      <c r="C38" s="490">
        <f>C30+C31+C36+C37</f>
        <v>408582</v>
      </c>
      <c r="D38" s="490">
        <f>D30+D31+D36+D37</f>
        <v>319571</v>
      </c>
      <c r="E38" s="553">
        <f>(D38-C38)/C38</f>
        <v>-0.218</v>
      </c>
    </row>
    <row r="39" spans="2:4">
      <c r="B39" s="563"/>
      <c r="D39" s="564"/>
    </row>
    <row r="41" spans="4:4">
      <c r="D41" s="564"/>
    </row>
    <row r="43" spans="4:4">
      <c r="D43" s="564"/>
    </row>
    <row r="44" spans="4:4">
      <c r="D44" s="564"/>
    </row>
    <row r="46" spans="4:4">
      <c r="D46" s="564"/>
    </row>
    <row r="47" spans="4:4">
      <c r="D47" s="564"/>
    </row>
    <row r="48" spans="4:4">
      <c r="D48" s="564"/>
    </row>
    <row r="49" spans="4:4">
      <c r="D49" s="564"/>
    </row>
    <row r="51" spans="4:4">
      <c r="D51" s="564"/>
    </row>
  </sheetData>
  <mergeCells count="1">
    <mergeCell ref="B1:E1"/>
  </mergeCells>
  <conditionalFormatting sqref="E4">
    <cfRule type="cellIs" dxfId="40" priority="2" stopIfTrue="1" operator="greaterThan">
      <formula>5</formula>
    </cfRule>
    <cfRule type="cellIs" dxfId="41" priority="1" stopIfTrue="1" operator="lessThan">
      <formula>0</formula>
    </cfRule>
  </conditionalFormatting>
  <conditionalFormatting sqref="E30">
    <cfRule type="cellIs" dxfId="42" priority="6" stopIfTrue="1" operator="greaterThan">
      <formula>5</formula>
    </cfRule>
    <cfRule type="cellIs" dxfId="43" priority="5" stopIfTrue="1" operator="lessThan">
      <formula>0</formula>
    </cfRule>
  </conditionalFormatting>
  <conditionalFormatting sqref="E33">
    <cfRule type="cellIs" dxfId="44" priority="14" stopIfTrue="1" operator="greaterThan">
      <formula>5</formula>
    </cfRule>
    <cfRule type="cellIs" dxfId="45" priority="13" stopIfTrue="1" operator="lessThan">
      <formula>0</formula>
    </cfRule>
  </conditionalFormatting>
  <conditionalFormatting sqref="C34">
    <cfRule type="expression" dxfId="46" priority="30" stopIfTrue="1">
      <formula>"len($A:$A)=3"</formula>
    </cfRule>
  </conditionalFormatting>
  <conditionalFormatting sqref="E34">
    <cfRule type="cellIs" dxfId="47" priority="45" stopIfTrue="1" operator="lessThan">
      <formula>0</formula>
    </cfRule>
    <cfRule type="cellIs" dxfId="48" priority="46" stopIfTrue="1" operator="greaterThan">
      <formula>5</formula>
    </cfRule>
  </conditionalFormatting>
  <conditionalFormatting sqref="E36">
    <cfRule type="cellIs" dxfId="49" priority="4" stopIfTrue="1" operator="greaterThan">
      <formula>5</formula>
    </cfRule>
    <cfRule type="cellIs" dxfId="50" priority="3" stopIfTrue="1" operator="lessThan">
      <formula>0</formula>
    </cfRule>
  </conditionalFormatting>
  <conditionalFormatting sqref="D37:E37">
    <cfRule type="cellIs" dxfId="51" priority="17" stopIfTrue="1" operator="lessThan">
      <formula>0</formula>
    </cfRule>
    <cfRule type="cellIs" dxfId="52" priority="18" stopIfTrue="1" operator="greaterThan">
      <formula>5</formula>
    </cfRule>
  </conditionalFormatting>
  <conditionalFormatting sqref="D33:D35">
    <cfRule type="cellIs" dxfId="53" priority="16" stopIfTrue="1" operator="lessThanOrEqual">
      <formula>-1</formula>
    </cfRule>
  </conditionalFormatting>
  <conditionalFormatting sqref="E5:E28">
    <cfRule type="cellIs" dxfId="54" priority="12" stopIfTrue="1" operator="greaterThan">
      <formula>5</formula>
    </cfRule>
    <cfRule type="cellIs" dxfId="55" priority="11" stopIfTrue="1" operator="lessThan">
      <formula>0</formula>
    </cfRule>
  </conditionalFormatting>
  <conditionalFormatting sqref="E31:E32">
    <cfRule type="cellIs" dxfId="56" priority="8" stopIfTrue="1" operator="greaterThan">
      <formula>5</formula>
    </cfRule>
    <cfRule type="cellIs" dxfId="57" priority="7" stopIfTrue="1" operator="lessThan">
      <formula>0</formula>
    </cfRule>
  </conditionalFormatting>
  <conditionalFormatting sqref="E2 D32 E38 D39:E44">
    <cfRule type="cellIs" dxfId="58" priority="43" stopIfTrue="1" operator="lessThanOrEqual">
      <formula>-1</formula>
    </cfRule>
  </conditionalFormatting>
  <conditionalFormatting sqref="A34:B35">
    <cfRule type="expression" dxfId="59" priority="2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6"/>
  <sheetViews>
    <sheetView showGridLines="0" showZeros="0" view="pageBreakPreview" zoomScaleNormal="90" zoomScaleSheetLayoutView="100" workbookViewId="0">
      <pane ySplit="3" topLeftCell="A33" activePane="bottomLeft" state="frozen"/>
      <selection/>
      <selection pane="bottomLeft" activeCell="D22" sqref="D22"/>
    </sheetView>
  </sheetViews>
  <sheetFormatPr defaultColWidth="9" defaultRowHeight="14.25" outlineLevelCol="4"/>
  <cols>
    <col min="1" max="1" width="14.5" style="209" customWidth="1"/>
    <col min="2" max="2" width="50.7583333333333" style="209" customWidth="1"/>
    <col min="3" max="5" width="20.625" style="209" customWidth="1"/>
    <col min="6" max="16384" width="9" style="321"/>
  </cols>
  <sheetData>
    <row r="1" s="474" customFormat="1" ht="45" customHeight="1" spans="1:5">
      <c r="A1" s="477"/>
      <c r="B1" s="477" t="s">
        <v>130</v>
      </c>
      <c r="C1" s="477"/>
      <c r="D1" s="477"/>
      <c r="E1" s="477"/>
    </row>
    <row r="2" ht="18.95" customHeight="1" spans="2:5">
      <c r="B2" s="520"/>
      <c r="C2" s="389"/>
      <c r="D2" s="389"/>
      <c r="E2" s="521" t="s">
        <v>2</v>
      </c>
    </row>
    <row r="3" s="517" customFormat="1" ht="45" customHeight="1" spans="1:5">
      <c r="A3" s="522" t="s">
        <v>3</v>
      </c>
      <c r="B3" s="392" t="s">
        <v>4</v>
      </c>
      <c r="C3" s="227" t="s">
        <v>131</v>
      </c>
      <c r="D3" s="227" t="s">
        <v>6</v>
      </c>
      <c r="E3" s="227" t="s">
        <v>132</v>
      </c>
    </row>
    <row r="4" ht="32.1" customHeight="1" spans="1:5">
      <c r="A4" s="523" t="s">
        <v>8</v>
      </c>
      <c r="B4" s="524" t="s">
        <v>9</v>
      </c>
      <c r="C4" s="490">
        <f>SUM(C5:C19)</f>
        <v>17900</v>
      </c>
      <c r="D4" s="490">
        <f>SUM(D5:D19)</f>
        <v>18100</v>
      </c>
      <c r="E4" s="398">
        <f>(D4-C4)/C4</f>
        <v>0.011</v>
      </c>
    </row>
    <row r="5" ht="32.1" customHeight="1" spans="1:5">
      <c r="A5" s="406" t="s">
        <v>10</v>
      </c>
      <c r="B5" s="525" t="s">
        <v>11</v>
      </c>
      <c r="C5" s="526">
        <v>8377</v>
      </c>
      <c r="D5" s="527">
        <v>10246</v>
      </c>
      <c r="E5" s="398">
        <f t="shared" ref="E5:E42" si="0">(D5-C5)/C5</f>
        <v>0.223</v>
      </c>
    </row>
    <row r="6" ht="32.1" customHeight="1" spans="1:5">
      <c r="A6" s="406" t="s">
        <v>12</v>
      </c>
      <c r="B6" s="525" t="s">
        <v>13</v>
      </c>
      <c r="C6" s="526">
        <v>1440</v>
      </c>
      <c r="D6" s="527">
        <v>775</v>
      </c>
      <c r="E6" s="398">
        <f t="shared" si="0"/>
        <v>-0.462</v>
      </c>
    </row>
    <row r="7" ht="32.1" customHeight="1" spans="1:5">
      <c r="A7" s="406" t="s">
        <v>14</v>
      </c>
      <c r="B7" s="525" t="s">
        <v>15</v>
      </c>
      <c r="C7" s="526">
        <v>208</v>
      </c>
      <c r="D7" s="527">
        <v>256</v>
      </c>
      <c r="E7" s="398">
        <f t="shared" si="0"/>
        <v>0.231</v>
      </c>
    </row>
    <row r="8" customFormat="1" ht="32.1" customHeight="1" spans="1:5">
      <c r="A8" s="528" t="s">
        <v>16</v>
      </c>
      <c r="B8" s="529" t="s">
        <v>17</v>
      </c>
      <c r="C8" s="526">
        <v>1300</v>
      </c>
      <c r="D8" s="527">
        <v>900</v>
      </c>
      <c r="E8" s="398">
        <f t="shared" si="0"/>
        <v>-0.308</v>
      </c>
    </row>
    <row r="9" ht="32.1" customHeight="1" spans="1:5">
      <c r="A9" s="406" t="s">
        <v>18</v>
      </c>
      <c r="B9" s="525" t="s">
        <v>19</v>
      </c>
      <c r="C9" s="526">
        <v>850</v>
      </c>
      <c r="D9" s="527">
        <v>781</v>
      </c>
      <c r="E9" s="398">
        <f t="shared" si="0"/>
        <v>-0.081</v>
      </c>
    </row>
    <row r="10" customFormat="1" ht="32.1" customHeight="1" spans="1:5">
      <c r="A10" s="528" t="s">
        <v>20</v>
      </c>
      <c r="B10" s="529" t="s">
        <v>21</v>
      </c>
      <c r="C10" s="526">
        <v>470</v>
      </c>
      <c r="D10" s="527">
        <v>765</v>
      </c>
      <c r="E10" s="398">
        <f t="shared" si="0"/>
        <v>0.628</v>
      </c>
    </row>
    <row r="11" customFormat="1" ht="32.1" customHeight="1" spans="1:5">
      <c r="A11" s="528" t="s">
        <v>22</v>
      </c>
      <c r="B11" s="529" t="s">
        <v>23</v>
      </c>
      <c r="C11" s="526">
        <v>600</v>
      </c>
      <c r="D11" s="527">
        <v>196</v>
      </c>
      <c r="E11" s="398">
        <f t="shared" si="0"/>
        <v>-0.673</v>
      </c>
    </row>
    <row r="12" customFormat="1" ht="32.1" customHeight="1" spans="1:5">
      <c r="A12" s="528" t="s">
        <v>24</v>
      </c>
      <c r="B12" s="529" t="s">
        <v>25</v>
      </c>
      <c r="C12" s="526">
        <v>250</v>
      </c>
      <c r="D12" s="527">
        <v>202</v>
      </c>
      <c r="E12" s="398">
        <f t="shared" si="0"/>
        <v>-0.192</v>
      </c>
    </row>
    <row r="13" customFormat="1" ht="32.1" customHeight="1" spans="1:5">
      <c r="A13" s="528" t="s">
        <v>26</v>
      </c>
      <c r="B13" s="529" t="s">
        <v>27</v>
      </c>
      <c r="C13" s="526">
        <v>500</v>
      </c>
      <c r="D13" s="527">
        <v>476</v>
      </c>
      <c r="E13" s="398">
        <f t="shared" si="0"/>
        <v>-0.048</v>
      </c>
    </row>
    <row r="14" customFormat="1" ht="32.1" customHeight="1" spans="1:5">
      <c r="A14" s="528" t="s">
        <v>28</v>
      </c>
      <c r="B14" s="529" t="s">
        <v>29</v>
      </c>
      <c r="C14" s="526">
        <v>250</v>
      </c>
      <c r="D14" s="527">
        <v>240</v>
      </c>
      <c r="E14" s="398">
        <f t="shared" si="0"/>
        <v>-0.04</v>
      </c>
    </row>
    <row r="15" ht="32.1" customHeight="1" spans="1:5">
      <c r="A15" s="406" t="s">
        <v>30</v>
      </c>
      <c r="B15" s="525" t="s">
        <v>31</v>
      </c>
      <c r="C15" s="526">
        <v>370</v>
      </c>
      <c r="D15" s="527">
        <v>5</v>
      </c>
      <c r="E15" s="398">
        <f t="shared" si="0"/>
        <v>-0.986</v>
      </c>
    </row>
    <row r="16" customFormat="1" ht="32.1" customHeight="1" spans="1:5">
      <c r="A16" s="528" t="s">
        <v>32</v>
      </c>
      <c r="B16" s="529" t="s">
        <v>33</v>
      </c>
      <c r="C16" s="526">
        <v>655</v>
      </c>
      <c r="D16" s="527">
        <v>520</v>
      </c>
      <c r="E16" s="398">
        <f t="shared" si="0"/>
        <v>-0.206</v>
      </c>
    </row>
    <row r="17" customFormat="1" ht="32.1" customHeight="1" spans="1:5">
      <c r="A17" s="528" t="s">
        <v>34</v>
      </c>
      <c r="B17" s="529" t="s">
        <v>35</v>
      </c>
      <c r="C17" s="526">
        <v>2400</v>
      </c>
      <c r="D17" s="527">
        <v>2600</v>
      </c>
      <c r="E17" s="398">
        <f t="shared" si="0"/>
        <v>0.083</v>
      </c>
    </row>
    <row r="18" customFormat="1" ht="32.1" customHeight="1" spans="1:5">
      <c r="A18" s="528" t="s">
        <v>36</v>
      </c>
      <c r="B18" s="529" t="s">
        <v>37</v>
      </c>
      <c r="C18" s="526">
        <v>230</v>
      </c>
      <c r="D18" s="527">
        <v>138</v>
      </c>
      <c r="E18" s="398">
        <f t="shared" si="0"/>
        <v>-0.4</v>
      </c>
    </row>
    <row r="19" customFormat="1" ht="32.1" customHeight="1" spans="1:5">
      <c r="A19" s="584" t="s">
        <v>133</v>
      </c>
      <c r="B19" s="529" t="s">
        <v>39</v>
      </c>
      <c r="C19" s="526">
        <v>0</v>
      </c>
      <c r="D19" s="409">
        <v>0</v>
      </c>
      <c r="E19" s="398"/>
    </row>
    <row r="20" ht="32.1" customHeight="1" spans="1:5">
      <c r="A20" s="400" t="s">
        <v>40</v>
      </c>
      <c r="B20" s="524" t="s">
        <v>41</v>
      </c>
      <c r="C20" s="490">
        <f>SUM(C21:C28)</f>
        <v>14670</v>
      </c>
      <c r="D20" s="490">
        <f>SUM(D21:D28)</f>
        <v>14800</v>
      </c>
      <c r="E20" s="398">
        <f t="shared" si="0"/>
        <v>0.009</v>
      </c>
    </row>
    <row r="21" ht="32.1" customHeight="1" spans="1:5">
      <c r="A21" s="530" t="s">
        <v>42</v>
      </c>
      <c r="B21" s="525" t="s">
        <v>43</v>
      </c>
      <c r="C21" s="526">
        <v>1063</v>
      </c>
      <c r="D21" s="531">
        <v>2730</v>
      </c>
      <c r="E21" s="398">
        <f t="shared" si="0"/>
        <v>1.568</v>
      </c>
    </row>
    <row r="22" ht="32.1" customHeight="1" spans="1:5">
      <c r="A22" s="406" t="s">
        <v>44</v>
      </c>
      <c r="B22" s="532" t="s">
        <v>45</v>
      </c>
      <c r="C22" s="533">
        <v>3782</v>
      </c>
      <c r="D22" s="534">
        <v>4990</v>
      </c>
      <c r="E22" s="398">
        <f t="shared" si="0"/>
        <v>0.319</v>
      </c>
    </row>
    <row r="23" ht="32.1" customHeight="1" spans="1:5">
      <c r="A23" s="406" t="s">
        <v>46</v>
      </c>
      <c r="B23" s="525" t="s">
        <v>47</v>
      </c>
      <c r="C23" s="409">
        <v>3300</v>
      </c>
      <c r="D23" s="535">
        <v>3060</v>
      </c>
      <c r="E23" s="398">
        <f t="shared" si="0"/>
        <v>-0.073</v>
      </c>
    </row>
    <row r="24" ht="32.1" customHeight="1" spans="1:5">
      <c r="A24" s="406" t="s">
        <v>48</v>
      </c>
      <c r="B24" s="525" t="s">
        <v>49</v>
      </c>
      <c r="C24" s="536"/>
      <c r="D24" s="536"/>
      <c r="E24" s="398"/>
    </row>
    <row r="25" ht="32.1" customHeight="1" spans="1:5">
      <c r="A25" s="406" t="s">
        <v>50</v>
      </c>
      <c r="B25" s="525" t="s">
        <v>51</v>
      </c>
      <c r="C25" s="409">
        <v>1477</v>
      </c>
      <c r="D25" s="409">
        <v>1350</v>
      </c>
      <c r="E25" s="398">
        <f t="shared" si="0"/>
        <v>-0.086</v>
      </c>
    </row>
    <row r="26" customFormat="1" ht="32.1" customHeight="1" spans="1:5">
      <c r="A26" s="528" t="s">
        <v>52</v>
      </c>
      <c r="B26" s="529" t="s">
        <v>53</v>
      </c>
      <c r="C26" s="409">
        <v>2398</v>
      </c>
      <c r="D26" s="531">
        <v>1000</v>
      </c>
      <c r="E26" s="398">
        <f t="shared" si="0"/>
        <v>-0.583</v>
      </c>
    </row>
    <row r="27" ht="32.1" customHeight="1" spans="1:5">
      <c r="A27" s="406" t="s">
        <v>54</v>
      </c>
      <c r="B27" s="525" t="s">
        <v>55</v>
      </c>
      <c r="C27" s="526">
        <v>2300</v>
      </c>
      <c r="D27" s="409">
        <v>1600</v>
      </c>
      <c r="E27" s="398">
        <f t="shared" si="0"/>
        <v>-0.304</v>
      </c>
    </row>
    <row r="28" ht="32.1" customHeight="1" spans="1:5">
      <c r="A28" s="406" t="s">
        <v>56</v>
      </c>
      <c r="B28" s="525" t="s">
        <v>57</v>
      </c>
      <c r="C28" s="526">
        <v>350</v>
      </c>
      <c r="D28" s="531">
        <v>70</v>
      </c>
      <c r="E28" s="398">
        <f t="shared" si="0"/>
        <v>-0.8</v>
      </c>
    </row>
    <row r="29" ht="32.1" customHeight="1" spans="1:5">
      <c r="A29" s="406"/>
      <c r="B29" s="525"/>
      <c r="C29" s="147"/>
      <c r="D29" s="537"/>
      <c r="E29" s="398"/>
    </row>
    <row r="30" s="388" customFormat="1" ht="32.1" customHeight="1" spans="1:5">
      <c r="A30" s="538"/>
      <c r="B30" s="539" t="s">
        <v>134</v>
      </c>
      <c r="C30" s="490">
        <f>C4+C20</f>
        <v>32570</v>
      </c>
      <c r="D30" s="490">
        <f>D4+D20</f>
        <v>32900</v>
      </c>
      <c r="E30" s="398">
        <f t="shared" si="0"/>
        <v>0.01</v>
      </c>
    </row>
    <row r="31" ht="32.1" customHeight="1" spans="1:5">
      <c r="A31" s="540">
        <v>110</v>
      </c>
      <c r="B31" s="541" t="s">
        <v>59</v>
      </c>
      <c r="C31" s="490">
        <f>C32+C33+C34+C35+C36+C37+C38+C41</f>
        <v>289011</v>
      </c>
      <c r="D31" s="490">
        <f>D32+D33+D34+D35+D36+D37+D38+D41</f>
        <v>286671</v>
      </c>
      <c r="E31" s="398">
        <f t="shared" si="0"/>
        <v>-0.008</v>
      </c>
    </row>
    <row r="32" ht="32.1" customHeight="1" spans="1:5">
      <c r="A32" s="410">
        <v>11001</v>
      </c>
      <c r="B32" s="377" t="s">
        <v>60</v>
      </c>
      <c r="C32" s="526">
        <v>2939</v>
      </c>
      <c r="D32" s="537">
        <v>2939</v>
      </c>
      <c r="E32" s="398">
        <f t="shared" si="0"/>
        <v>0</v>
      </c>
    </row>
    <row r="33" ht="32.1" customHeight="1" spans="1:5">
      <c r="A33" s="410"/>
      <c r="B33" s="377" t="s">
        <v>61</v>
      </c>
      <c r="C33" s="526">
        <v>154300</v>
      </c>
      <c r="D33" s="409">
        <v>191792</v>
      </c>
      <c r="E33" s="398">
        <f t="shared" si="0"/>
        <v>0.243</v>
      </c>
    </row>
    <row r="34" ht="32.1" customHeight="1" spans="1:5">
      <c r="A34" s="410">
        <v>11006</v>
      </c>
      <c r="B34" s="377" t="s">
        <v>135</v>
      </c>
      <c r="C34" s="526"/>
      <c r="D34" s="537"/>
      <c r="E34" s="398"/>
    </row>
    <row r="35" ht="32.1" customHeight="1" spans="1:5">
      <c r="A35" s="410">
        <v>11008</v>
      </c>
      <c r="B35" s="377" t="s">
        <v>62</v>
      </c>
      <c r="C35" s="526">
        <v>83804</v>
      </c>
      <c r="D35" s="409">
        <v>52094</v>
      </c>
      <c r="E35" s="398">
        <f t="shared" si="0"/>
        <v>-0.378</v>
      </c>
    </row>
    <row r="36" ht="32.1" customHeight="1" spans="1:5">
      <c r="A36" s="410">
        <v>11009</v>
      </c>
      <c r="B36" s="377" t="s">
        <v>63</v>
      </c>
      <c r="C36" s="526">
        <v>1400</v>
      </c>
      <c r="D36" s="537">
        <v>0</v>
      </c>
      <c r="E36" s="398">
        <f t="shared" si="0"/>
        <v>-1</v>
      </c>
    </row>
    <row r="37" s="518" customFormat="1" ht="32.1" customHeight="1" spans="1:5">
      <c r="A37" s="542">
        <v>11013</v>
      </c>
      <c r="B37" s="543" t="s">
        <v>64</v>
      </c>
      <c r="C37" s="526"/>
      <c r="D37" s="544"/>
      <c r="E37" s="398"/>
    </row>
    <row r="38" s="518" customFormat="1" ht="32.1" customHeight="1" spans="1:5">
      <c r="A38" s="545">
        <v>11011</v>
      </c>
      <c r="B38" s="380" t="s">
        <v>65</v>
      </c>
      <c r="C38" s="403">
        <f>C39+C40</f>
        <v>7000</v>
      </c>
      <c r="D38" s="403">
        <f>D39+D40</f>
        <v>4940</v>
      </c>
      <c r="E38" s="398">
        <f t="shared" si="0"/>
        <v>-0.294</v>
      </c>
    </row>
    <row r="39" s="518" customFormat="1" ht="32.1" customHeight="1" spans="1:5">
      <c r="A39" s="410">
        <v>110110101</v>
      </c>
      <c r="B39" s="546" t="s">
        <v>66</v>
      </c>
      <c r="C39" s="409">
        <v>7000</v>
      </c>
      <c r="D39" s="409">
        <v>4940</v>
      </c>
      <c r="E39" s="398">
        <f t="shared" si="0"/>
        <v>-0.294</v>
      </c>
    </row>
    <row r="40" s="518" customFormat="1" ht="32.1" customHeight="1" spans="1:5">
      <c r="A40" s="410">
        <v>110110103</v>
      </c>
      <c r="B40" s="546" t="s">
        <v>67</v>
      </c>
      <c r="C40" s="409"/>
      <c r="D40" s="409"/>
      <c r="E40" s="398"/>
    </row>
    <row r="41" s="519" customFormat="1" ht="32.1" customHeight="1" spans="1:5">
      <c r="A41" s="410">
        <v>11015</v>
      </c>
      <c r="B41" s="379" t="s">
        <v>68</v>
      </c>
      <c r="C41" s="526">
        <v>39568</v>
      </c>
      <c r="D41" s="537">
        <v>34906</v>
      </c>
      <c r="E41" s="398">
        <f t="shared" si="0"/>
        <v>-0.118</v>
      </c>
    </row>
    <row r="42" ht="32.1" customHeight="1" spans="1:5">
      <c r="A42" s="547"/>
      <c r="B42" s="548" t="s">
        <v>69</v>
      </c>
      <c r="C42" s="490">
        <f>C30+C31</f>
        <v>321581</v>
      </c>
      <c r="D42" s="490">
        <f>D30+D31</f>
        <v>319571</v>
      </c>
      <c r="E42" s="398">
        <f t="shared" si="0"/>
        <v>-0.006</v>
      </c>
    </row>
    <row r="43" spans="4:4">
      <c r="D43" s="549"/>
    </row>
    <row r="44" spans="4:4">
      <c r="D44" s="549"/>
    </row>
    <row r="45" spans="4:4">
      <c r="D45" s="549"/>
    </row>
    <row r="46" spans="4:4">
      <c r="D46" s="549"/>
    </row>
  </sheetData>
  <mergeCells count="1">
    <mergeCell ref="B1:E1"/>
  </mergeCells>
  <conditionalFormatting sqref="E2">
    <cfRule type="cellIs" dxfId="60" priority="85" stopIfTrue="1" operator="lessThanOrEqual">
      <formula>-1</formula>
    </cfRule>
  </conditionalFormatting>
  <conditionalFormatting sqref="C31:D31">
    <cfRule type="expression" dxfId="61" priority="90" stopIfTrue="1">
      <formula>"len($A:$A)=3"</formula>
    </cfRule>
  </conditionalFormatting>
  <conditionalFormatting sqref="D33">
    <cfRule type="expression" dxfId="62" priority="45" stopIfTrue="1">
      <formula>"len($A:$A)=3"</formula>
    </cfRule>
    <cfRule type="expression" dxfId="63" priority="46" stopIfTrue="1">
      <formula>"len($A:$A)=3"</formula>
    </cfRule>
    <cfRule type="expression" dxfId="64" priority="47" stopIfTrue="1">
      <formula>"len($A:$A)=3"</formula>
    </cfRule>
    <cfRule type="expression" dxfId="65" priority="48" stopIfTrue="1">
      <formula>"len($A:$A)=3"</formula>
    </cfRule>
  </conditionalFormatting>
  <conditionalFormatting sqref="C34">
    <cfRule type="expression" dxfId="66" priority="32" stopIfTrue="1">
      <formula>"len($A:$A)=3"</formula>
    </cfRule>
    <cfRule type="expression" dxfId="67" priority="38" stopIfTrue="1">
      <formula>"len($A:$A)=3"</formula>
    </cfRule>
  </conditionalFormatting>
  <conditionalFormatting sqref="C35">
    <cfRule type="expression" dxfId="68" priority="26" stopIfTrue="1">
      <formula>"len($A:$A)=3"</formula>
    </cfRule>
    <cfRule type="expression" dxfId="69" priority="27" stopIfTrue="1">
      <formula>"len($A:$A)=3"</formula>
    </cfRule>
  </conditionalFormatting>
  <conditionalFormatting sqref="D35">
    <cfRule type="expression" dxfId="70" priority="43" stopIfTrue="1">
      <formula>"len($A:$A)=3"</formula>
    </cfRule>
    <cfRule type="expression" dxfId="71" priority="44" stopIfTrue="1">
      <formula>"len($A:$A)=3"</formula>
    </cfRule>
  </conditionalFormatting>
  <conditionalFormatting sqref="C36">
    <cfRule type="expression" dxfId="72" priority="25" stopIfTrue="1">
      <formula>"len($A:$A)=3"</formula>
    </cfRule>
  </conditionalFormatting>
  <conditionalFormatting sqref="C37">
    <cfRule type="expression" dxfId="73" priority="35" stopIfTrue="1">
      <formula>"len($A:$A)=3"</formula>
    </cfRule>
    <cfRule type="expression" dxfId="74" priority="37" stopIfTrue="1">
      <formula>"len($A:$A)=3"</formula>
    </cfRule>
  </conditionalFormatting>
  <conditionalFormatting sqref="B38">
    <cfRule type="expression" dxfId="75" priority="9" stopIfTrue="1">
      <formula>"len($A:$A)=3"</formula>
    </cfRule>
    <cfRule type="expression" dxfId="76" priority="10" stopIfTrue="1">
      <formula>"len($A:$A)=3"</formula>
    </cfRule>
  </conditionalFormatting>
  <conditionalFormatting sqref="A39">
    <cfRule type="expression" dxfId="77" priority="8" stopIfTrue="1">
      <formula>"len($A:$A)=3"</formula>
    </cfRule>
  </conditionalFormatting>
  <conditionalFormatting sqref="B39">
    <cfRule type="expression" dxfId="78" priority="5" stopIfTrue="1">
      <formula>"len($A:$A)=3"</formula>
    </cfRule>
    <cfRule type="expression" dxfId="79" priority="6" stopIfTrue="1">
      <formula>"len($A:$A)=3"</formula>
    </cfRule>
    <cfRule type="expression" dxfId="80" priority="7" stopIfTrue="1">
      <formula>"len($A:$A)=3"</formula>
    </cfRule>
  </conditionalFormatting>
  <conditionalFormatting sqref="A40">
    <cfRule type="expression" dxfId="81" priority="4" stopIfTrue="1">
      <formula>"len($A:$A)=3"</formula>
    </cfRule>
  </conditionalFormatting>
  <conditionalFormatting sqref="B40">
    <cfRule type="expression" dxfId="82" priority="1" stopIfTrue="1">
      <formula>"len($A:$A)=3"</formula>
    </cfRule>
    <cfRule type="expression" dxfId="83" priority="2" stopIfTrue="1">
      <formula>"len($A:$A)=3"</formula>
    </cfRule>
    <cfRule type="expression" dxfId="84" priority="3" stopIfTrue="1">
      <formula>"len($A:$A)=3"</formula>
    </cfRule>
  </conditionalFormatting>
  <conditionalFormatting sqref="C41">
    <cfRule type="expression" dxfId="85" priority="13" stopIfTrue="1">
      <formula>"len($A:$A)=3"</formula>
    </cfRule>
    <cfRule type="expression" dxfId="86" priority="14" stopIfTrue="1">
      <formula>"len($A:$A)=3"</formula>
    </cfRule>
  </conditionalFormatting>
  <conditionalFormatting sqref="B7:B8">
    <cfRule type="expression" dxfId="87" priority="83" stopIfTrue="1">
      <formula>"len($A:$A)=3"</formula>
    </cfRule>
  </conditionalFormatting>
  <conditionalFormatting sqref="C5:C6">
    <cfRule type="expression" dxfId="88" priority="42" stopIfTrue="1">
      <formula>"len($A:$A)=3"</formula>
    </cfRule>
  </conditionalFormatting>
  <conditionalFormatting sqref="C5:C19">
    <cfRule type="expression" dxfId="89" priority="40" stopIfTrue="1">
      <formula>"len($A:$A)=3"</formula>
    </cfRule>
  </conditionalFormatting>
  <conditionalFormatting sqref="C7:C8">
    <cfRule type="expression" dxfId="90" priority="41" stopIfTrue="1">
      <formula>"len($A:$A)=3"</formula>
    </cfRule>
  </conditionalFormatting>
  <conditionalFormatting sqref="C32:C33">
    <cfRule type="expression" dxfId="91" priority="28" stopIfTrue="1">
      <formula>"len($A:$A)=3"</formula>
    </cfRule>
    <cfRule type="expression" dxfId="92" priority="29" stopIfTrue="1">
      <formula>"len($A:$A)=3"</formula>
    </cfRule>
    <cfRule type="expression" dxfId="93" priority="30" stopIfTrue="1">
      <formula>"len($A:$A)=3"</formula>
    </cfRule>
  </conditionalFormatting>
  <conditionalFormatting sqref="D5:D6">
    <cfRule type="expression" dxfId="94" priority="52" stopIfTrue="1">
      <formula>"len($A:$A)=3"</formula>
    </cfRule>
  </conditionalFormatting>
  <conditionalFormatting sqref="D5:D19">
    <cfRule type="expression" dxfId="95" priority="50" stopIfTrue="1">
      <formula>"len($A:$A)=3"</formula>
    </cfRule>
  </conditionalFormatting>
  <conditionalFormatting sqref="D7:D8">
    <cfRule type="expression" dxfId="96" priority="51" stopIfTrue="1">
      <formula>"len($A:$A)=3"</formula>
    </cfRule>
  </conditionalFormatting>
  <conditionalFormatting sqref="D39:D40">
    <cfRule type="expression" dxfId="97" priority="11" stopIfTrue="1">
      <formula>"len($A:$A)=3"</formula>
    </cfRule>
  </conditionalFormatting>
  <conditionalFormatting sqref="A4:D4 A5:B28">
    <cfRule type="expression" dxfId="98" priority="81" stopIfTrue="1">
      <formula>"len($A:$A)=3"</formula>
    </cfRule>
  </conditionalFormatting>
  <conditionalFormatting sqref="B4:D4 B5:B6">
    <cfRule type="expression" dxfId="99" priority="84" stopIfTrue="1">
      <formula>"len($A:$A)=3"</formula>
    </cfRule>
  </conditionalFormatting>
  <conditionalFormatting sqref="C21:C23 C25:C28">
    <cfRule type="expression" dxfId="100" priority="39" stopIfTrue="1">
      <formula>"len($A:$A)=3"</formula>
    </cfRule>
  </conditionalFormatting>
  <conditionalFormatting sqref="D21:D23 D25:D28">
    <cfRule type="expression" dxfId="101" priority="49" stopIfTrue="1">
      <formula>"len($A:$A)=3"</formula>
    </cfRule>
  </conditionalFormatting>
  <conditionalFormatting sqref="A29:C29 B42:C60 D42:D46">
    <cfRule type="expression" dxfId="102" priority="92" stopIfTrue="1">
      <formula>"len($A:$A)=3"</formula>
    </cfRule>
  </conditionalFormatting>
  <conditionalFormatting sqref="B29:C29 C31:D31">
    <cfRule type="expression" dxfId="103" priority="104" stopIfTrue="1">
      <formula>"len($A:$A)=3"</formula>
    </cfRule>
  </conditionalFormatting>
  <conditionalFormatting sqref="A31:B31 A34:B34">
    <cfRule type="expression" dxfId="104" priority="64" stopIfTrue="1">
      <formula>"len($A:$A)=3"</formula>
    </cfRule>
  </conditionalFormatting>
  <conditionalFormatting sqref="B31:B33 B41">
    <cfRule type="expression" dxfId="105" priority="65" stopIfTrue="1">
      <formula>"len($A:$A)=3"</formula>
    </cfRule>
  </conditionalFormatting>
  <conditionalFormatting sqref="A32:B33">
    <cfRule type="expression" dxfId="106" priority="63" stopIfTrue="1">
      <formula>"len($A:$A)=3"</formula>
    </cfRule>
  </conditionalFormatting>
  <conditionalFormatting sqref="A35:B37 A41:B46">
    <cfRule type="expression" dxfId="107" priority="61" stopIfTrue="1">
      <formula>"len($A:$A)=3"</formula>
    </cfRule>
  </conditionalFormatting>
  <conditionalFormatting sqref="A37:B37 A41:B41">
    <cfRule type="expression" dxfId="108" priority="58" stopIfTrue="1">
      <formula>"len($A:$A)=3"</formula>
    </cfRule>
  </conditionalFormatting>
  <conditionalFormatting sqref="B37 B41">
    <cfRule type="expression" dxfId="109" priority="59" stopIfTrue="1">
      <formula>"len($A:$A)=3"</formula>
    </cfRule>
    <cfRule type="expression" dxfId="110" priority="60" stopIfTrue="1">
      <formula>"len($A:$A)=3"</formula>
    </cfRule>
  </conditionalFormatting>
  <conditionalFormatting sqref="C38:C40 D38">
    <cfRule type="expression" dxfId="11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75"/>
  <sheetViews>
    <sheetView showGridLines="0" showZeros="0" view="pageBreakPreview" zoomScale="90" zoomScaleNormal="100" zoomScaleSheetLayoutView="90" workbookViewId="0">
      <pane xSplit="1" ySplit="3" topLeftCell="B662" activePane="bottomRight" state="frozen"/>
      <selection/>
      <selection pane="topRight"/>
      <selection pane="bottomLeft"/>
      <selection pane="bottomRight" activeCell="B540" sqref="B540"/>
    </sheetView>
  </sheetViews>
  <sheetFormatPr defaultColWidth="9" defaultRowHeight="14.25" outlineLevelCol="4"/>
  <cols>
    <col min="1" max="1" width="19.125" style="207" customWidth="1"/>
    <col min="2" max="2" width="50.625" style="207" customWidth="1"/>
    <col min="3" max="4" width="20.625" style="207" customWidth="1"/>
    <col min="5" max="5" width="20.625" style="386" customWidth="1"/>
    <col min="6" max="16384" width="9" style="207"/>
  </cols>
  <sheetData>
    <row r="1" s="474" customFormat="1" ht="45" customHeight="1" spans="1:5">
      <c r="A1" s="477"/>
      <c r="B1" s="477" t="s">
        <v>136</v>
      </c>
      <c r="C1" s="477"/>
      <c r="D1" s="477"/>
      <c r="E1" s="477"/>
    </row>
    <row r="2" s="283" customFormat="1" ht="20.1" customHeight="1" spans="1:5">
      <c r="A2" s="478"/>
      <c r="B2" s="479"/>
      <c r="C2" s="480"/>
      <c r="D2" s="481"/>
      <c r="E2" s="481" t="s">
        <v>2</v>
      </c>
    </row>
    <row r="3" s="208" customFormat="1" ht="45" customHeight="1" spans="1:5">
      <c r="A3" s="482" t="s">
        <v>3</v>
      </c>
      <c r="B3" s="483" t="s">
        <v>4</v>
      </c>
      <c r="C3" s="482" t="s">
        <v>131</v>
      </c>
      <c r="D3" s="482" t="s">
        <v>6</v>
      </c>
      <c r="E3" s="482" t="s">
        <v>132</v>
      </c>
    </row>
    <row r="4" ht="36" customHeight="1" spans="1:5">
      <c r="A4" s="484" t="s">
        <v>71</v>
      </c>
      <c r="B4" s="357" t="s">
        <v>72</v>
      </c>
      <c r="C4" s="358">
        <v>17453</v>
      </c>
      <c r="D4" s="358">
        <v>18353</v>
      </c>
      <c r="E4" s="359">
        <f t="shared" ref="E4:E67" si="0">IF(C4&gt;0,D4/C4-1,IF(C4&lt;0,-(D4/C4-1),""))</f>
        <v>0.052</v>
      </c>
    </row>
    <row r="5" ht="36" customHeight="1" spans="1:5">
      <c r="A5" s="484" t="s">
        <v>137</v>
      </c>
      <c r="B5" s="357" t="s">
        <v>138</v>
      </c>
      <c r="C5" s="358">
        <v>1284</v>
      </c>
      <c r="D5" s="358">
        <v>1197</v>
      </c>
      <c r="E5" s="359">
        <f t="shared" si="0"/>
        <v>-0.068</v>
      </c>
    </row>
    <row r="6" ht="36" customHeight="1" spans="1:5">
      <c r="A6" s="485" t="s">
        <v>139</v>
      </c>
      <c r="B6" s="362" t="s">
        <v>140</v>
      </c>
      <c r="C6" s="363">
        <v>790</v>
      </c>
      <c r="D6" s="363">
        <v>865</v>
      </c>
      <c r="E6" s="359">
        <f t="shared" si="0"/>
        <v>0.095</v>
      </c>
    </row>
    <row r="7" ht="36" customHeight="1" spans="1:5">
      <c r="A7" s="485" t="s">
        <v>141</v>
      </c>
      <c r="B7" s="362" t="s">
        <v>142</v>
      </c>
      <c r="C7" s="363">
        <v>42</v>
      </c>
      <c r="D7" s="363">
        <v>35</v>
      </c>
      <c r="E7" s="359">
        <f t="shared" si="0"/>
        <v>-0.167</v>
      </c>
    </row>
    <row r="8" ht="36" customHeight="1" spans="1:5">
      <c r="A8" s="485" t="s">
        <v>143</v>
      </c>
      <c r="B8" s="362" t="s">
        <v>144</v>
      </c>
      <c r="C8" s="363"/>
      <c r="D8" s="363">
        <v>0</v>
      </c>
      <c r="E8" s="359" t="str">
        <f t="shared" si="0"/>
        <v/>
      </c>
    </row>
    <row r="9" ht="36" customHeight="1" spans="1:5">
      <c r="A9" s="485" t="s">
        <v>145</v>
      </c>
      <c r="B9" s="362" t="s">
        <v>146</v>
      </c>
      <c r="C9" s="363">
        <v>111</v>
      </c>
      <c r="D9" s="363">
        <v>116</v>
      </c>
      <c r="E9" s="359">
        <f t="shared" si="0"/>
        <v>0.045</v>
      </c>
    </row>
    <row r="10" ht="36" customHeight="1" spans="1:5">
      <c r="A10" s="485" t="s">
        <v>147</v>
      </c>
      <c r="B10" s="362" t="s">
        <v>148</v>
      </c>
      <c r="C10" s="363">
        <v>1</v>
      </c>
      <c r="D10" s="363">
        <v>1</v>
      </c>
      <c r="E10" s="359">
        <f t="shared" si="0"/>
        <v>0</v>
      </c>
    </row>
    <row r="11" ht="36" customHeight="1" spans="1:5">
      <c r="A11" s="485" t="s">
        <v>149</v>
      </c>
      <c r="B11" s="362" t="s">
        <v>150</v>
      </c>
      <c r="C11" s="363"/>
      <c r="D11" s="363">
        <v>0</v>
      </c>
      <c r="E11" s="359" t="str">
        <f t="shared" si="0"/>
        <v/>
      </c>
    </row>
    <row r="12" ht="36" customHeight="1" spans="1:5">
      <c r="A12" s="485" t="s">
        <v>151</v>
      </c>
      <c r="B12" s="362" t="s">
        <v>152</v>
      </c>
      <c r="C12" s="363">
        <v>55</v>
      </c>
      <c r="D12" s="363">
        <v>30</v>
      </c>
      <c r="E12" s="359">
        <f t="shared" si="0"/>
        <v>-0.455</v>
      </c>
    </row>
    <row r="13" ht="36" customHeight="1" spans="1:5">
      <c r="A13" s="485" t="s">
        <v>153</v>
      </c>
      <c r="B13" s="362" t="s">
        <v>154</v>
      </c>
      <c r="C13" s="363">
        <v>72</v>
      </c>
      <c r="D13" s="363">
        <v>35</v>
      </c>
      <c r="E13" s="359">
        <f t="shared" si="0"/>
        <v>-0.514</v>
      </c>
    </row>
    <row r="14" ht="36" customHeight="1" spans="1:5">
      <c r="A14" s="485" t="s">
        <v>155</v>
      </c>
      <c r="B14" s="362" t="s">
        <v>156</v>
      </c>
      <c r="C14" s="363"/>
      <c r="D14" s="363">
        <v>0</v>
      </c>
      <c r="E14" s="359" t="str">
        <f t="shared" si="0"/>
        <v/>
      </c>
    </row>
    <row r="15" ht="36" customHeight="1" spans="1:5">
      <c r="A15" s="485" t="s">
        <v>157</v>
      </c>
      <c r="B15" s="362" t="s">
        <v>158</v>
      </c>
      <c r="C15" s="363"/>
      <c r="D15" s="363">
        <v>100</v>
      </c>
      <c r="E15" s="359" t="str">
        <f t="shared" si="0"/>
        <v/>
      </c>
    </row>
    <row r="16" ht="36" customHeight="1" spans="1:5">
      <c r="A16" s="485" t="s">
        <v>159</v>
      </c>
      <c r="B16" s="362" t="s">
        <v>160</v>
      </c>
      <c r="C16" s="363">
        <v>213</v>
      </c>
      <c r="D16" s="363">
        <v>15</v>
      </c>
      <c r="E16" s="359">
        <f t="shared" si="0"/>
        <v>-0.93</v>
      </c>
    </row>
    <row r="17" ht="36" customHeight="1" spans="1:5">
      <c r="A17" s="484" t="s">
        <v>161</v>
      </c>
      <c r="B17" s="357" t="s">
        <v>162</v>
      </c>
      <c r="C17" s="358">
        <v>696</v>
      </c>
      <c r="D17" s="358">
        <v>731</v>
      </c>
      <c r="E17" s="359">
        <f t="shared" si="0"/>
        <v>0.05</v>
      </c>
    </row>
    <row r="18" ht="36" customHeight="1" spans="1:5">
      <c r="A18" s="485" t="s">
        <v>163</v>
      </c>
      <c r="B18" s="362" t="s">
        <v>140</v>
      </c>
      <c r="C18" s="363">
        <v>525</v>
      </c>
      <c r="D18" s="363">
        <v>550</v>
      </c>
      <c r="E18" s="359">
        <f t="shared" si="0"/>
        <v>0.048</v>
      </c>
    </row>
    <row r="19" ht="36" customHeight="1" spans="1:5">
      <c r="A19" s="485" t="s">
        <v>164</v>
      </c>
      <c r="B19" s="362" t="s">
        <v>142</v>
      </c>
      <c r="C19" s="363">
        <v>8</v>
      </c>
      <c r="D19" s="363">
        <v>8</v>
      </c>
      <c r="E19" s="359">
        <f t="shared" si="0"/>
        <v>0</v>
      </c>
    </row>
    <row r="20" ht="36" customHeight="1" spans="1:5">
      <c r="A20" s="485" t="s">
        <v>165</v>
      </c>
      <c r="B20" s="362" t="s">
        <v>144</v>
      </c>
      <c r="C20" s="363"/>
      <c r="D20" s="363">
        <v>0</v>
      </c>
      <c r="E20" s="359" t="str">
        <f t="shared" si="0"/>
        <v/>
      </c>
    </row>
    <row r="21" ht="36" customHeight="1" spans="1:5">
      <c r="A21" s="485" t="s">
        <v>166</v>
      </c>
      <c r="B21" s="362" t="s">
        <v>167</v>
      </c>
      <c r="C21" s="363">
        <v>30</v>
      </c>
      <c r="D21" s="363">
        <v>30</v>
      </c>
      <c r="E21" s="359">
        <f t="shared" si="0"/>
        <v>0</v>
      </c>
    </row>
    <row r="22" ht="36" customHeight="1" spans="1:5">
      <c r="A22" s="485" t="s">
        <v>168</v>
      </c>
      <c r="B22" s="362" t="s">
        <v>169</v>
      </c>
      <c r="C22" s="363">
        <v>19</v>
      </c>
      <c r="D22" s="363">
        <v>38</v>
      </c>
      <c r="E22" s="359">
        <f t="shared" si="0"/>
        <v>1</v>
      </c>
    </row>
    <row r="23" ht="36" customHeight="1" spans="1:5">
      <c r="A23" s="485" t="s">
        <v>170</v>
      </c>
      <c r="B23" s="362" t="s">
        <v>171</v>
      </c>
      <c r="C23" s="363">
        <v>25</v>
      </c>
      <c r="D23" s="363">
        <v>25</v>
      </c>
      <c r="E23" s="359">
        <f t="shared" si="0"/>
        <v>0</v>
      </c>
    </row>
    <row r="24" ht="36" customHeight="1" spans="1:5">
      <c r="A24" s="485" t="s">
        <v>172</v>
      </c>
      <c r="B24" s="362" t="s">
        <v>158</v>
      </c>
      <c r="C24" s="363">
        <v>59</v>
      </c>
      <c r="D24" s="363">
        <v>63</v>
      </c>
      <c r="E24" s="359">
        <f t="shared" si="0"/>
        <v>0.068</v>
      </c>
    </row>
    <row r="25" ht="36" customHeight="1" spans="1:5">
      <c r="A25" s="485" t="s">
        <v>173</v>
      </c>
      <c r="B25" s="362" t="s">
        <v>174</v>
      </c>
      <c r="C25" s="363">
        <v>30</v>
      </c>
      <c r="D25" s="363">
        <v>17</v>
      </c>
      <c r="E25" s="359">
        <f t="shared" si="0"/>
        <v>-0.433</v>
      </c>
    </row>
    <row r="26" ht="36" customHeight="1" spans="1:5">
      <c r="A26" s="484" t="s">
        <v>175</v>
      </c>
      <c r="B26" s="357" t="s">
        <v>176</v>
      </c>
      <c r="C26" s="358">
        <v>5641</v>
      </c>
      <c r="D26" s="358">
        <v>5580</v>
      </c>
      <c r="E26" s="359">
        <f t="shared" si="0"/>
        <v>-0.011</v>
      </c>
    </row>
    <row r="27" ht="36" customHeight="1" spans="1:5">
      <c r="A27" s="485" t="s">
        <v>177</v>
      </c>
      <c r="B27" s="362" t="s">
        <v>140</v>
      </c>
      <c r="C27" s="363">
        <v>3224</v>
      </c>
      <c r="D27" s="363">
        <v>3477</v>
      </c>
      <c r="E27" s="359">
        <f t="shared" si="0"/>
        <v>0.078</v>
      </c>
    </row>
    <row r="28" ht="36" customHeight="1" spans="1:5">
      <c r="A28" s="485" t="s">
        <v>178</v>
      </c>
      <c r="B28" s="362" t="s">
        <v>142</v>
      </c>
      <c r="C28" s="363">
        <v>402</v>
      </c>
      <c r="D28" s="363">
        <v>483</v>
      </c>
      <c r="E28" s="359">
        <f t="shared" si="0"/>
        <v>0.201</v>
      </c>
    </row>
    <row r="29" ht="36" customHeight="1" spans="1:5">
      <c r="A29" s="485" t="s">
        <v>179</v>
      </c>
      <c r="B29" s="362" t="s">
        <v>144</v>
      </c>
      <c r="C29" s="363"/>
      <c r="D29" s="363">
        <v>0</v>
      </c>
      <c r="E29" s="359" t="str">
        <f t="shared" si="0"/>
        <v/>
      </c>
    </row>
    <row r="30" ht="36" customHeight="1" spans="1:5">
      <c r="A30" s="485" t="s">
        <v>180</v>
      </c>
      <c r="B30" s="362" t="s">
        <v>181</v>
      </c>
      <c r="C30" s="363"/>
      <c r="D30" s="363"/>
      <c r="E30" s="359" t="str">
        <f t="shared" si="0"/>
        <v/>
      </c>
    </row>
    <row r="31" ht="36" customHeight="1" spans="1:5">
      <c r="A31" s="485" t="s">
        <v>182</v>
      </c>
      <c r="B31" s="362" t="s">
        <v>183</v>
      </c>
      <c r="C31" s="363">
        <v>1</v>
      </c>
      <c r="D31" s="363">
        <v>2</v>
      </c>
      <c r="E31" s="359">
        <f t="shared" si="0"/>
        <v>1</v>
      </c>
    </row>
    <row r="32" ht="36" customHeight="1" spans="1:5">
      <c r="A32" s="485" t="s">
        <v>184</v>
      </c>
      <c r="B32" s="362" t="s">
        <v>185</v>
      </c>
      <c r="C32" s="363"/>
      <c r="D32" s="363">
        <v>0</v>
      </c>
      <c r="E32" s="359" t="str">
        <f t="shared" si="0"/>
        <v/>
      </c>
    </row>
    <row r="33" ht="36" customHeight="1" spans="1:5">
      <c r="A33" s="485" t="s">
        <v>186</v>
      </c>
      <c r="B33" s="362" t="s">
        <v>187</v>
      </c>
      <c r="C33" s="363">
        <v>6</v>
      </c>
      <c r="D33" s="363">
        <v>0</v>
      </c>
      <c r="E33" s="359">
        <f t="shared" si="0"/>
        <v>-1</v>
      </c>
    </row>
    <row r="34" ht="36" customHeight="1" spans="1:5">
      <c r="A34" s="485" t="s">
        <v>188</v>
      </c>
      <c r="B34" s="362" t="s">
        <v>189</v>
      </c>
      <c r="C34" s="363"/>
      <c r="D34" s="363"/>
      <c r="E34" s="359" t="str">
        <f t="shared" si="0"/>
        <v/>
      </c>
    </row>
    <row r="35" ht="36" customHeight="1" spans="1:5">
      <c r="A35" s="485" t="s">
        <v>190</v>
      </c>
      <c r="B35" s="362" t="s">
        <v>158</v>
      </c>
      <c r="C35" s="363">
        <v>609</v>
      </c>
      <c r="D35" s="363">
        <v>759</v>
      </c>
      <c r="E35" s="359">
        <f t="shared" si="0"/>
        <v>0.246</v>
      </c>
    </row>
    <row r="36" ht="36" customHeight="1" spans="1:5">
      <c r="A36" s="486" t="s">
        <v>191</v>
      </c>
      <c r="B36" s="362" t="s">
        <v>192</v>
      </c>
      <c r="C36" s="363">
        <v>1399</v>
      </c>
      <c r="D36" s="363">
        <v>859</v>
      </c>
      <c r="E36" s="359">
        <f t="shared" si="0"/>
        <v>-0.386</v>
      </c>
    </row>
    <row r="37" ht="36" customHeight="1" spans="1:5">
      <c r="A37" s="484" t="s">
        <v>193</v>
      </c>
      <c r="B37" s="357" t="s">
        <v>194</v>
      </c>
      <c r="C37" s="358">
        <v>331</v>
      </c>
      <c r="D37" s="358">
        <v>475</v>
      </c>
      <c r="E37" s="359">
        <f t="shared" si="0"/>
        <v>0.435</v>
      </c>
    </row>
    <row r="38" ht="36" customHeight="1" spans="1:5">
      <c r="A38" s="485" t="s">
        <v>195</v>
      </c>
      <c r="B38" s="362" t="s">
        <v>140</v>
      </c>
      <c r="C38" s="363">
        <v>150</v>
      </c>
      <c r="D38" s="363">
        <v>319</v>
      </c>
      <c r="E38" s="359">
        <f t="shared" si="0"/>
        <v>1.127</v>
      </c>
    </row>
    <row r="39" ht="36" customHeight="1" spans="1:5">
      <c r="A39" s="485" t="s">
        <v>196</v>
      </c>
      <c r="B39" s="362" t="s">
        <v>142</v>
      </c>
      <c r="C39" s="363"/>
      <c r="D39" s="363">
        <v>0</v>
      </c>
      <c r="E39" s="359" t="str">
        <f t="shared" si="0"/>
        <v/>
      </c>
    </row>
    <row r="40" ht="36" customHeight="1" spans="1:5">
      <c r="A40" s="485" t="s">
        <v>197</v>
      </c>
      <c r="B40" s="362" t="s">
        <v>144</v>
      </c>
      <c r="C40" s="363"/>
      <c r="D40" s="363">
        <v>0</v>
      </c>
      <c r="E40" s="359" t="str">
        <f t="shared" si="0"/>
        <v/>
      </c>
    </row>
    <row r="41" ht="36" customHeight="1" spans="1:5">
      <c r="A41" s="485" t="s">
        <v>198</v>
      </c>
      <c r="B41" s="362" t="s">
        <v>199</v>
      </c>
      <c r="C41" s="363">
        <v>80</v>
      </c>
      <c r="D41" s="363">
        <v>31</v>
      </c>
      <c r="E41" s="359">
        <f t="shared" si="0"/>
        <v>-0.613</v>
      </c>
    </row>
    <row r="42" ht="36" customHeight="1" spans="1:5">
      <c r="A42" s="485" t="s">
        <v>200</v>
      </c>
      <c r="B42" s="362" t="s">
        <v>201</v>
      </c>
      <c r="C42" s="363"/>
      <c r="D42" s="363">
        <v>0</v>
      </c>
      <c r="E42" s="359" t="str">
        <f t="shared" si="0"/>
        <v/>
      </c>
    </row>
    <row r="43" ht="36" customHeight="1" spans="1:5">
      <c r="A43" s="485" t="s">
        <v>202</v>
      </c>
      <c r="B43" s="362" t="s">
        <v>203</v>
      </c>
      <c r="C43" s="363">
        <v>22</v>
      </c>
      <c r="D43" s="363">
        <v>33</v>
      </c>
      <c r="E43" s="359">
        <f t="shared" si="0"/>
        <v>0.5</v>
      </c>
    </row>
    <row r="44" ht="36" customHeight="1" spans="1:5">
      <c r="A44" s="485" t="s">
        <v>204</v>
      </c>
      <c r="B44" s="362" t="s">
        <v>205</v>
      </c>
      <c r="C44" s="363"/>
      <c r="D44" s="363">
        <v>0</v>
      </c>
      <c r="E44" s="359" t="str">
        <f t="shared" si="0"/>
        <v/>
      </c>
    </row>
    <row r="45" ht="36" customHeight="1" spans="1:5">
      <c r="A45" s="485" t="s">
        <v>206</v>
      </c>
      <c r="B45" s="362" t="s">
        <v>207</v>
      </c>
      <c r="C45" s="363">
        <v>2</v>
      </c>
      <c r="D45" s="363">
        <v>2</v>
      </c>
      <c r="E45" s="359">
        <f t="shared" si="0"/>
        <v>0</v>
      </c>
    </row>
    <row r="46" ht="36" customHeight="1" spans="1:5">
      <c r="A46" s="485" t="s">
        <v>208</v>
      </c>
      <c r="B46" s="362" t="s">
        <v>158</v>
      </c>
      <c r="C46" s="363">
        <v>73</v>
      </c>
      <c r="D46" s="363">
        <v>90</v>
      </c>
      <c r="E46" s="359">
        <f t="shared" si="0"/>
        <v>0.233</v>
      </c>
    </row>
    <row r="47" ht="36" customHeight="1" spans="1:5">
      <c r="A47" s="485" t="s">
        <v>209</v>
      </c>
      <c r="B47" s="362" t="s">
        <v>210</v>
      </c>
      <c r="C47" s="363">
        <v>4</v>
      </c>
      <c r="D47" s="363">
        <v>0</v>
      </c>
      <c r="E47" s="359">
        <f t="shared" si="0"/>
        <v>-1</v>
      </c>
    </row>
    <row r="48" ht="36" customHeight="1" spans="1:5">
      <c r="A48" s="484" t="s">
        <v>211</v>
      </c>
      <c r="B48" s="357" t="s">
        <v>212</v>
      </c>
      <c r="C48" s="358">
        <v>355</v>
      </c>
      <c r="D48" s="358">
        <v>413</v>
      </c>
      <c r="E48" s="359">
        <f t="shared" si="0"/>
        <v>0.163</v>
      </c>
    </row>
    <row r="49" ht="36" customHeight="1" spans="1:5">
      <c r="A49" s="485" t="s">
        <v>213</v>
      </c>
      <c r="B49" s="362" t="s">
        <v>140</v>
      </c>
      <c r="C49" s="363">
        <v>213</v>
      </c>
      <c r="D49" s="363">
        <v>162</v>
      </c>
      <c r="E49" s="359">
        <f t="shared" si="0"/>
        <v>-0.239</v>
      </c>
    </row>
    <row r="50" ht="36" customHeight="1" spans="1:5">
      <c r="A50" s="485" t="s">
        <v>214</v>
      </c>
      <c r="B50" s="362" t="s">
        <v>142</v>
      </c>
      <c r="C50" s="363">
        <v>57</v>
      </c>
      <c r="D50" s="363">
        <v>55</v>
      </c>
      <c r="E50" s="359">
        <f t="shared" si="0"/>
        <v>-0.035</v>
      </c>
    </row>
    <row r="51" ht="36" customHeight="1" spans="1:5">
      <c r="A51" s="485" t="s">
        <v>215</v>
      </c>
      <c r="B51" s="362" t="s">
        <v>144</v>
      </c>
      <c r="C51" s="363"/>
      <c r="D51" s="363">
        <v>0</v>
      </c>
      <c r="E51" s="359" t="str">
        <f t="shared" si="0"/>
        <v/>
      </c>
    </row>
    <row r="52" ht="36" customHeight="1" spans="1:5">
      <c r="A52" s="485" t="s">
        <v>216</v>
      </c>
      <c r="B52" s="362" t="s">
        <v>217</v>
      </c>
      <c r="C52" s="363"/>
      <c r="D52" s="363">
        <v>0</v>
      </c>
      <c r="E52" s="359" t="str">
        <f t="shared" si="0"/>
        <v/>
      </c>
    </row>
    <row r="53" ht="36" customHeight="1" spans="1:5">
      <c r="A53" s="485" t="s">
        <v>218</v>
      </c>
      <c r="B53" s="362" t="s">
        <v>219</v>
      </c>
      <c r="C53" s="363"/>
      <c r="D53" s="363">
        <v>0</v>
      </c>
      <c r="E53" s="359" t="str">
        <f t="shared" si="0"/>
        <v/>
      </c>
    </row>
    <row r="54" ht="36" customHeight="1" spans="1:5">
      <c r="A54" s="485" t="s">
        <v>220</v>
      </c>
      <c r="B54" s="362" t="s">
        <v>221</v>
      </c>
      <c r="C54" s="363"/>
      <c r="D54" s="363">
        <v>0</v>
      </c>
      <c r="E54" s="359" t="str">
        <f t="shared" si="0"/>
        <v/>
      </c>
    </row>
    <row r="55" ht="36" customHeight="1" spans="1:5">
      <c r="A55" s="485" t="s">
        <v>222</v>
      </c>
      <c r="B55" s="362" t="s">
        <v>223</v>
      </c>
      <c r="C55" s="363"/>
      <c r="D55" s="363">
        <v>109</v>
      </c>
      <c r="E55" s="359" t="str">
        <f t="shared" si="0"/>
        <v/>
      </c>
    </row>
    <row r="56" ht="36" customHeight="1" spans="1:5">
      <c r="A56" s="485" t="s">
        <v>224</v>
      </c>
      <c r="B56" s="362" t="s">
        <v>225</v>
      </c>
      <c r="C56" s="363"/>
      <c r="D56" s="363">
        <v>0</v>
      </c>
      <c r="E56" s="359" t="str">
        <f t="shared" si="0"/>
        <v/>
      </c>
    </row>
    <row r="57" ht="36" customHeight="1" spans="1:5">
      <c r="A57" s="485" t="s">
        <v>226</v>
      </c>
      <c r="B57" s="362" t="s">
        <v>158</v>
      </c>
      <c r="C57" s="363">
        <v>85</v>
      </c>
      <c r="D57" s="363">
        <v>87</v>
      </c>
      <c r="E57" s="359">
        <f t="shared" si="0"/>
        <v>0.024</v>
      </c>
    </row>
    <row r="58" ht="36" customHeight="1" spans="1:5">
      <c r="A58" s="485" t="s">
        <v>227</v>
      </c>
      <c r="B58" s="362" t="s">
        <v>228</v>
      </c>
      <c r="C58" s="363"/>
      <c r="D58" s="363">
        <v>0</v>
      </c>
      <c r="E58" s="359" t="str">
        <f t="shared" si="0"/>
        <v/>
      </c>
    </row>
    <row r="59" ht="36" customHeight="1" spans="1:5">
      <c r="A59" s="484" t="s">
        <v>229</v>
      </c>
      <c r="B59" s="357" t="s">
        <v>230</v>
      </c>
      <c r="C59" s="358">
        <v>1535</v>
      </c>
      <c r="D59" s="358">
        <v>948</v>
      </c>
      <c r="E59" s="359">
        <f t="shared" si="0"/>
        <v>-0.382</v>
      </c>
    </row>
    <row r="60" ht="36" customHeight="1" spans="1:5">
      <c r="A60" s="485" t="s">
        <v>231</v>
      </c>
      <c r="B60" s="362" t="s">
        <v>140</v>
      </c>
      <c r="C60" s="363">
        <v>445</v>
      </c>
      <c r="D60" s="363">
        <v>397</v>
      </c>
      <c r="E60" s="359">
        <f t="shared" si="0"/>
        <v>-0.108</v>
      </c>
    </row>
    <row r="61" ht="36" customHeight="1" spans="1:5">
      <c r="A61" s="485" t="s">
        <v>232</v>
      </c>
      <c r="B61" s="362" t="s">
        <v>142</v>
      </c>
      <c r="C61" s="363">
        <v>705</v>
      </c>
      <c r="D61" s="363">
        <v>3</v>
      </c>
      <c r="E61" s="359">
        <f>(D61-C61)/C61</f>
        <v>-0.996</v>
      </c>
    </row>
    <row r="62" ht="36" customHeight="1" spans="1:5">
      <c r="A62" s="485" t="s">
        <v>233</v>
      </c>
      <c r="B62" s="362" t="s">
        <v>144</v>
      </c>
      <c r="C62" s="363"/>
      <c r="D62" s="363">
        <v>0</v>
      </c>
      <c r="E62" s="359" t="str">
        <f t="shared" si="0"/>
        <v/>
      </c>
    </row>
    <row r="63" ht="36" customHeight="1" spans="1:5">
      <c r="A63" s="485" t="s">
        <v>234</v>
      </c>
      <c r="B63" s="362" t="s">
        <v>235</v>
      </c>
      <c r="C63" s="363">
        <v>20</v>
      </c>
      <c r="D63" s="363">
        <v>0</v>
      </c>
      <c r="E63" s="359">
        <f t="shared" si="0"/>
        <v>-1</v>
      </c>
    </row>
    <row r="64" ht="36" customHeight="1" spans="1:5">
      <c r="A64" s="485" t="s">
        <v>236</v>
      </c>
      <c r="B64" s="362" t="s">
        <v>237</v>
      </c>
      <c r="C64" s="363">
        <v>30</v>
      </c>
      <c r="D64" s="363">
        <v>30</v>
      </c>
      <c r="E64" s="359">
        <f t="shared" si="0"/>
        <v>0</v>
      </c>
    </row>
    <row r="65" ht="36" customHeight="1" spans="1:5">
      <c r="A65" s="485" t="s">
        <v>238</v>
      </c>
      <c r="B65" s="362" t="s">
        <v>239</v>
      </c>
      <c r="C65" s="363"/>
      <c r="D65" s="363">
        <v>0</v>
      </c>
      <c r="E65" s="359" t="str">
        <f t="shared" si="0"/>
        <v/>
      </c>
    </row>
    <row r="66" ht="36" customHeight="1" spans="1:5">
      <c r="A66" s="485" t="s">
        <v>240</v>
      </c>
      <c r="B66" s="362" t="s">
        <v>241</v>
      </c>
      <c r="C66" s="363"/>
      <c r="D66" s="363">
        <v>0</v>
      </c>
      <c r="E66" s="359" t="str">
        <f t="shared" si="0"/>
        <v/>
      </c>
    </row>
    <row r="67" ht="36" customHeight="1" spans="1:5">
      <c r="A67" s="485" t="s">
        <v>242</v>
      </c>
      <c r="B67" s="362" t="s">
        <v>243</v>
      </c>
      <c r="C67" s="363"/>
      <c r="D67" s="363">
        <v>0</v>
      </c>
      <c r="E67" s="359" t="str">
        <f t="shared" si="0"/>
        <v/>
      </c>
    </row>
    <row r="68" ht="36" customHeight="1" spans="1:5">
      <c r="A68" s="485" t="s">
        <v>244</v>
      </c>
      <c r="B68" s="362" t="s">
        <v>158</v>
      </c>
      <c r="C68" s="363">
        <v>219</v>
      </c>
      <c r="D68" s="363">
        <v>453</v>
      </c>
      <c r="E68" s="359">
        <f t="shared" ref="E68:E131" si="1">IF(C68&gt;0,D68/C68-1,IF(C68&lt;0,-(D68/C68-1),""))</f>
        <v>1.068</v>
      </c>
    </row>
    <row r="69" ht="36" customHeight="1" spans="1:5">
      <c r="A69" s="485" t="s">
        <v>245</v>
      </c>
      <c r="B69" s="362" t="s">
        <v>246</v>
      </c>
      <c r="C69" s="363">
        <v>116</v>
      </c>
      <c r="D69" s="363">
        <v>65</v>
      </c>
      <c r="E69" s="359">
        <f t="shared" si="1"/>
        <v>-0.44</v>
      </c>
    </row>
    <row r="70" ht="36" customHeight="1" spans="1:5">
      <c r="A70" s="484" t="s">
        <v>247</v>
      </c>
      <c r="B70" s="357" t="s">
        <v>248</v>
      </c>
      <c r="C70" s="358">
        <v>187</v>
      </c>
      <c r="D70" s="358">
        <v>200</v>
      </c>
      <c r="E70" s="359">
        <f t="shared" si="1"/>
        <v>0.07</v>
      </c>
    </row>
    <row r="71" ht="36" customHeight="1" spans="1:5">
      <c r="A71" s="485" t="s">
        <v>249</v>
      </c>
      <c r="B71" s="362" t="s">
        <v>140</v>
      </c>
      <c r="C71" s="363">
        <v>187</v>
      </c>
      <c r="D71" s="363">
        <v>30</v>
      </c>
      <c r="E71" s="359">
        <f t="shared" si="1"/>
        <v>-0.84</v>
      </c>
    </row>
    <row r="72" ht="36" customHeight="1" spans="1:5">
      <c r="A72" s="485" t="s">
        <v>250</v>
      </c>
      <c r="B72" s="362" t="s">
        <v>142</v>
      </c>
      <c r="C72" s="363"/>
      <c r="D72" s="363">
        <v>170</v>
      </c>
      <c r="E72" s="359" t="str">
        <f t="shared" si="1"/>
        <v/>
      </c>
    </row>
    <row r="73" ht="36" customHeight="1" spans="1:5">
      <c r="A73" s="485" t="s">
        <v>251</v>
      </c>
      <c r="B73" s="362" t="s">
        <v>144</v>
      </c>
      <c r="C73" s="363"/>
      <c r="D73" s="363"/>
      <c r="E73" s="359" t="str">
        <f t="shared" si="1"/>
        <v/>
      </c>
    </row>
    <row r="74" ht="36" customHeight="1" spans="1:5">
      <c r="A74" s="485" t="s">
        <v>252</v>
      </c>
      <c r="B74" s="362" t="s">
        <v>253</v>
      </c>
      <c r="C74" s="363"/>
      <c r="D74" s="363"/>
      <c r="E74" s="359" t="str">
        <f t="shared" si="1"/>
        <v/>
      </c>
    </row>
    <row r="75" ht="36" customHeight="1" spans="1:5">
      <c r="A75" s="485" t="s">
        <v>254</v>
      </c>
      <c r="B75" s="362" t="s">
        <v>255</v>
      </c>
      <c r="C75" s="363"/>
      <c r="D75" s="363"/>
      <c r="E75" s="359" t="str">
        <f t="shared" si="1"/>
        <v/>
      </c>
    </row>
    <row r="76" ht="36" customHeight="1" spans="1:5">
      <c r="A76" s="485" t="s">
        <v>256</v>
      </c>
      <c r="B76" s="362" t="s">
        <v>257</v>
      </c>
      <c r="C76" s="363"/>
      <c r="D76" s="363"/>
      <c r="E76" s="359" t="str">
        <f t="shared" si="1"/>
        <v/>
      </c>
    </row>
    <row r="77" ht="36" customHeight="1" spans="1:5">
      <c r="A77" s="485" t="s">
        <v>258</v>
      </c>
      <c r="B77" s="362" t="s">
        <v>259</v>
      </c>
      <c r="C77" s="363"/>
      <c r="D77" s="363"/>
      <c r="E77" s="359" t="str">
        <f t="shared" si="1"/>
        <v/>
      </c>
    </row>
    <row r="78" ht="36" customHeight="1" spans="1:5">
      <c r="A78" s="485" t="s">
        <v>260</v>
      </c>
      <c r="B78" s="362" t="s">
        <v>261</v>
      </c>
      <c r="C78" s="363"/>
      <c r="D78" s="363">
        <v>0</v>
      </c>
      <c r="E78" s="359" t="str">
        <f t="shared" si="1"/>
        <v/>
      </c>
    </row>
    <row r="79" ht="36" customHeight="1" spans="1:5">
      <c r="A79" s="485" t="s">
        <v>262</v>
      </c>
      <c r="B79" s="362" t="s">
        <v>241</v>
      </c>
      <c r="C79" s="363">
        <v>0</v>
      </c>
      <c r="D79" s="363"/>
      <c r="E79" s="359" t="str">
        <f t="shared" si="1"/>
        <v/>
      </c>
    </row>
    <row r="80" ht="36" customHeight="1" spans="1:5">
      <c r="A80" s="487">
        <v>2010710</v>
      </c>
      <c r="B80" s="362" t="s">
        <v>263</v>
      </c>
      <c r="C80" s="363">
        <v>0</v>
      </c>
      <c r="D80" s="363"/>
      <c r="E80" s="359" t="str">
        <f t="shared" si="1"/>
        <v/>
      </c>
    </row>
    <row r="81" ht="36" customHeight="1" spans="1:5">
      <c r="A81" s="485" t="s">
        <v>264</v>
      </c>
      <c r="B81" s="362" t="s">
        <v>158</v>
      </c>
      <c r="C81" s="363">
        <v>0</v>
      </c>
      <c r="D81" s="363"/>
      <c r="E81" s="359" t="str">
        <f t="shared" si="1"/>
        <v/>
      </c>
    </row>
    <row r="82" ht="36" customHeight="1" spans="1:5">
      <c r="A82" s="485" t="s">
        <v>265</v>
      </c>
      <c r="B82" s="362" t="s">
        <v>266</v>
      </c>
      <c r="C82" s="363">
        <v>0</v>
      </c>
      <c r="D82" s="363"/>
      <c r="E82" s="359" t="str">
        <f t="shared" si="1"/>
        <v/>
      </c>
    </row>
    <row r="83" ht="36" customHeight="1" spans="1:5">
      <c r="A83" s="484" t="s">
        <v>267</v>
      </c>
      <c r="B83" s="357" t="s">
        <v>268</v>
      </c>
      <c r="C83" s="358">
        <v>12</v>
      </c>
      <c r="D83" s="358">
        <v>6</v>
      </c>
      <c r="E83" s="359">
        <f t="shared" si="1"/>
        <v>-0.5</v>
      </c>
    </row>
    <row r="84" ht="36" customHeight="1" spans="1:5">
      <c r="A84" s="485" t="s">
        <v>269</v>
      </c>
      <c r="B84" s="362" t="s">
        <v>140</v>
      </c>
      <c r="C84" s="363"/>
      <c r="D84" s="363"/>
      <c r="E84" s="359" t="str">
        <f t="shared" si="1"/>
        <v/>
      </c>
    </row>
    <row r="85" ht="36" customHeight="1" spans="1:5">
      <c r="A85" s="485" t="s">
        <v>270</v>
      </c>
      <c r="B85" s="362" t="s">
        <v>142</v>
      </c>
      <c r="C85" s="363"/>
      <c r="D85" s="363"/>
      <c r="E85" s="359" t="str">
        <f t="shared" si="1"/>
        <v/>
      </c>
    </row>
    <row r="86" ht="36" customHeight="1" spans="1:5">
      <c r="A86" s="485" t="s">
        <v>271</v>
      </c>
      <c r="B86" s="362" t="s">
        <v>144</v>
      </c>
      <c r="C86" s="363"/>
      <c r="D86" s="363"/>
      <c r="E86" s="359" t="str">
        <f t="shared" si="1"/>
        <v/>
      </c>
    </row>
    <row r="87" ht="36" customHeight="1" spans="1:5">
      <c r="A87" s="485" t="s">
        <v>272</v>
      </c>
      <c r="B87" s="362" t="s">
        <v>273</v>
      </c>
      <c r="C87" s="363"/>
      <c r="D87" s="363"/>
      <c r="E87" s="359" t="str">
        <f t="shared" si="1"/>
        <v/>
      </c>
    </row>
    <row r="88" ht="36" customHeight="1" spans="1:5">
      <c r="A88" s="485" t="s">
        <v>274</v>
      </c>
      <c r="B88" s="362" t="s">
        <v>275</v>
      </c>
      <c r="C88" s="363"/>
      <c r="D88" s="363"/>
      <c r="E88" s="359" t="str">
        <f t="shared" si="1"/>
        <v/>
      </c>
    </row>
    <row r="89" ht="36" customHeight="1" spans="1:5">
      <c r="A89" s="485" t="s">
        <v>276</v>
      </c>
      <c r="B89" s="362" t="s">
        <v>241</v>
      </c>
      <c r="C89" s="363"/>
      <c r="D89" s="363"/>
      <c r="E89" s="359" t="str">
        <f t="shared" si="1"/>
        <v/>
      </c>
    </row>
    <row r="90" ht="36" customHeight="1" spans="1:5">
      <c r="A90" s="485" t="s">
        <v>277</v>
      </c>
      <c r="B90" s="362" t="s">
        <v>158</v>
      </c>
      <c r="C90" s="363">
        <v>12</v>
      </c>
      <c r="D90" s="363">
        <v>6</v>
      </c>
      <c r="E90" s="359">
        <f t="shared" si="1"/>
        <v>-0.5</v>
      </c>
    </row>
    <row r="91" ht="36" customHeight="1" spans="1:5">
      <c r="A91" s="485" t="s">
        <v>278</v>
      </c>
      <c r="B91" s="362" t="s">
        <v>279</v>
      </c>
      <c r="C91" s="363"/>
      <c r="D91" s="363"/>
      <c r="E91" s="359" t="str">
        <f t="shared" si="1"/>
        <v/>
      </c>
    </row>
    <row r="92" ht="36" customHeight="1" spans="1:5">
      <c r="A92" s="484" t="s">
        <v>280</v>
      </c>
      <c r="B92" s="357" t="s">
        <v>281</v>
      </c>
      <c r="C92" s="358">
        <v>0</v>
      </c>
      <c r="D92" s="358">
        <v>204</v>
      </c>
      <c r="E92" s="359" t="str">
        <f t="shared" si="1"/>
        <v/>
      </c>
    </row>
    <row r="93" ht="36" customHeight="1" spans="1:5">
      <c r="A93" s="485" t="s">
        <v>282</v>
      </c>
      <c r="B93" s="362" t="s">
        <v>140</v>
      </c>
      <c r="C93" s="363"/>
      <c r="D93" s="363"/>
      <c r="E93" s="359" t="str">
        <f t="shared" si="1"/>
        <v/>
      </c>
    </row>
    <row r="94" ht="36" customHeight="1" spans="1:5">
      <c r="A94" s="485" t="s">
        <v>283</v>
      </c>
      <c r="B94" s="362" t="s">
        <v>142</v>
      </c>
      <c r="C94" s="363"/>
      <c r="D94" s="363"/>
      <c r="E94" s="359" t="str">
        <f t="shared" si="1"/>
        <v/>
      </c>
    </row>
    <row r="95" ht="36" customHeight="1" spans="1:5">
      <c r="A95" s="485" t="s">
        <v>284</v>
      </c>
      <c r="B95" s="362" t="s">
        <v>144</v>
      </c>
      <c r="C95" s="363"/>
      <c r="D95" s="363"/>
      <c r="E95" s="359" t="str">
        <f t="shared" si="1"/>
        <v/>
      </c>
    </row>
    <row r="96" ht="36" customHeight="1" spans="1:5">
      <c r="A96" s="485" t="s">
        <v>285</v>
      </c>
      <c r="B96" s="362" t="s">
        <v>286</v>
      </c>
      <c r="C96" s="363"/>
      <c r="D96" s="363"/>
      <c r="E96" s="359" t="str">
        <f t="shared" si="1"/>
        <v/>
      </c>
    </row>
    <row r="97" ht="36" customHeight="1" spans="1:5">
      <c r="A97" s="485" t="s">
        <v>287</v>
      </c>
      <c r="B97" s="362" t="s">
        <v>288</v>
      </c>
      <c r="C97" s="363"/>
      <c r="D97" s="363"/>
      <c r="E97" s="359" t="str">
        <f t="shared" si="1"/>
        <v/>
      </c>
    </row>
    <row r="98" ht="36" customHeight="1" spans="1:5">
      <c r="A98" s="485" t="s">
        <v>289</v>
      </c>
      <c r="B98" s="362" t="s">
        <v>241</v>
      </c>
      <c r="C98" s="363"/>
      <c r="D98" s="363"/>
      <c r="E98" s="359" t="str">
        <f t="shared" si="1"/>
        <v/>
      </c>
    </row>
    <row r="99" ht="36" customHeight="1" spans="1:5">
      <c r="A99" s="485" t="s">
        <v>290</v>
      </c>
      <c r="B99" s="362" t="s">
        <v>291</v>
      </c>
      <c r="C99" s="363"/>
      <c r="D99" s="363"/>
      <c r="E99" s="359" t="str">
        <f t="shared" si="1"/>
        <v/>
      </c>
    </row>
    <row r="100" ht="36" customHeight="1" spans="1:5">
      <c r="A100" s="485" t="s">
        <v>292</v>
      </c>
      <c r="B100" s="362" t="s">
        <v>293</v>
      </c>
      <c r="C100" s="363"/>
      <c r="D100" s="363"/>
      <c r="E100" s="359" t="str">
        <f t="shared" si="1"/>
        <v/>
      </c>
    </row>
    <row r="101" ht="36" customHeight="1" spans="1:5">
      <c r="A101" s="485" t="s">
        <v>294</v>
      </c>
      <c r="B101" s="362" t="s">
        <v>295</v>
      </c>
      <c r="C101" s="363"/>
      <c r="D101" s="363"/>
      <c r="E101" s="359" t="str">
        <f t="shared" si="1"/>
        <v/>
      </c>
    </row>
    <row r="102" ht="36" customHeight="1" spans="1:5">
      <c r="A102" s="485" t="s">
        <v>296</v>
      </c>
      <c r="B102" s="362" t="s">
        <v>297</v>
      </c>
      <c r="C102" s="363"/>
      <c r="D102" s="363"/>
      <c r="E102" s="359" t="str">
        <f t="shared" si="1"/>
        <v/>
      </c>
    </row>
    <row r="103" ht="36" customHeight="1" spans="1:5">
      <c r="A103" s="485" t="s">
        <v>298</v>
      </c>
      <c r="B103" s="362" t="s">
        <v>158</v>
      </c>
      <c r="C103" s="363"/>
      <c r="D103" s="363"/>
      <c r="E103" s="359" t="str">
        <f t="shared" si="1"/>
        <v/>
      </c>
    </row>
    <row r="104" ht="36" customHeight="1" spans="1:5">
      <c r="A104" s="485" t="s">
        <v>299</v>
      </c>
      <c r="B104" s="362" t="s">
        <v>300</v>
      </c>
      <c r="C104" s="363"/>
      <c r="D104" s="363">
        <v>204</v>
      </c>
      <c r="E104" s="359" t="str">
        <f t="shared" si="1"/>
        <v/>
      </c>
    </row>
    <row r="105" ht="36" customHeight="1" spans="1:5">
      <c r="A105" s="484" t="s">
        <v>301</v>
      </c>
      <c r="B105" s="357" t="s">
        <v>302</v>
      </c>
      <c r="C105" s="358"/>
      <c r="D105" s="358"/>
      <c r="E105" s="359" t="str">
        <f t="shared" si="1"/>
        <v/>
      </c>
    </row>
    <row r="106" ht="36" customHeight="1" spans="1:5">
      <c r="A106" s="485" t="s">
        <v>303</v>
      </c>
      <c r="B106" s="362" t="s">
        <v>140</v>
      </c>
      <c r="C106" s="363"/>
      <c r="D106" s="363"/>
      <c r="E106" s="359" t="str">
        <f t="shared" si="1"/>
        <v/>
      </c>
    </row>
    <row r="107" ht="36" customHeight="1" spans="1:5">
      <c r="A107" s="485" t="s">
        <v>304</v>
      </c>
      <c r="B107" s="362" t="s">
        <v>142</v>
      </c>
      <c r="C107" s="363"/>
      <c r="D107" s="363">
        <v>0</v>
      </c>
      <c r="E107" s="359" t="str">
        <f t="shared" si="1"/>
        <v/>
      </c>
    </row>
    <row r="108" ht="36" customHeight="1" spans="1:5">
      <c r="A108" s="485" t="s">
        <v>305</v>
      </c>
      <c r="B108" s="362" t="s">
        <v>144</v>
      </c>
      <c r="C108" s="363"/>
      <c r="D108" s="363">
        <v>0</v>
      </c>
      <c r="E108" s="359" t="str">
        <f t="shared" si="1"/>
        <v/>
      </c>
    </row>
    <row r="109" ht="36" customHeight="1" spans="1:5">
      <c r="A109" s="485" t="s">
        <v>306</v>
      </c>
      <c r="B109" s="362" t="s">
        <v>307</v>
      </c>
      <c r="C109" s="363"/>
      <c r="D109" s="363">
        <v>0</v>
      </c>
      <c r="E109" s="359" t="str">
        <f t="shared" si="1"/>
        <v/>
      </c>
    </row>
    <row r="110" ht="36" customHeight="1" spans="1:5">
      <c r="A110" s="485" t="s">
        <v>308</v>
      </c>
      <c r="B110" s="362" t="s">
        <v>309</v>
      </c>
      <c r="C110" s="363"/>
      <c r="D110" s="363">
        <v>0</v>
      </c>
      <c r="E110" s="359" t="str">
        <f t="shared" si="1"/>
        <v/>
      </c>
    </row>
    <row r="111" ht="36" customHeight="1" spans="1:5">
      <c r="A111" s="485" t="s">
        <v>310</v>
      </c>
      <c r="B111" s="362" t="s">
        <v>311</v>
      </c>
      <c r="C111" s="363"/>
      <c r="D111" s="363">
        <v>0</v>
      </c>
      <c r="E111" s="359" t="str">
        <f t="shared" si="1"/>
        <v/>
      </c>
    </row>
    <row r="112" ht="36" customHeight="1" spans="1:5">
      <c r="A112" s="485" t="s">
        <v>312</v>
      </c>
      <c r="B112" s="362" t="s">
        <v>313</v>
      </c>
      <c r="C112" s="363"/>
      <c r="D112" s="363"/>
      <c r="E112" s="359" t="str">
        <f t="shared" si="1"/>
        <v/>
      </c>
    </row>
    <row r="113" ht="36" customHeight="1" spans="1:5">
      <c r="A113" s="485" t="s">
        <v>314</v>
      </c>
      <c r="B113" s="362" t="s">
        <v>158</v>
      </c>
      <c r="C113" s="363"/>
      <c r="D113" s="363"/>
      <c r="E113" s="359" t="str">
        <f t="shared" si="1"/>
        <v/>
      </c>
    </row>
    <row r="114" ht="36" customHeight="1" spans="1:5">
      <c r="A114" s="485" t="s">
        <v>315</v>
      </c>
      <c r="B114" s="362" t="s">
        <v>316</v>
      </c>
      <c r="C114" s="363"/>
      <c r="D114" s="363"/>
      <c r="E114" s="359" t="str">
        <f t="shared" si="1"/>
        <v/>
      </c>
    </row>
    <row r="115" ht="36" customHeight="1" spans="1:5">
      <c r="A115" s="484" t="s">
        <v>317</v>
      </c>
      <c r="B115" s="357" t="s">
        <v>318</v>
      </c>
      <c r="C115" s="358">
        <v>1802</v>
      </c>
      <c r="D115" s="358">
        <v>2160</v>
      </c>
      <c r="E115" s="359">
        <f t="shared" si="1"/>
        <v>0.199</v>
      </c>
    </row>
    <row r="116" ht="36" customHeight="1" spans="1:5">
      <c r="A116" s="485" t="s">
        <v>319</v>
      </c>
      <c r="B116" s="362" t="s">
        <v>140</v>
      </c>
      <c r="C116" s="363">
        <v>1534</v>
      </c>
      <c r="D116" s="363">
        <v>1700</v>
      </c>
      <c r="E116" s="359">
        <f t="shared" si="1"/>
        <v>0.108</v>
      </c>
    </row>
    <row r="117" ht="36" customHeight="1" spans="1:5">
      <c r="A117" s="485" t="s">
        <v>320</v>
      </c>
      <c r="B117" s="362" t="s">
        <v>142</v>
      </c>
      <c r="C117" s="363">
        <v>212</v>
      </c>
      <c r="D117" s="363">
        <v>360</v>
      </c>
      <c r="E117" s="359">
        <f t="shared" si="1"/>
        <v>0.698</v>
      </c>
    </row>
    <row r="118" ht="36" customHeight="1" spans="1:5">
      <c r="A118" s="485" t="s">
        <v>321</v>
      </c>
      <c r="B118" s="362" t="s">
        <v>144</v>
      </c>
      <c r="C118" s="363"/>
      <c r="D118" s="363">
        <v>0</v>
      </c>
      <c r="E118" s="359" t="str">
        <f t="shared" si="1"/>
        <v/>
      </c>
    </row>
    <row r="119" ht="36" customHeight="1" spans="1:5">
      <c r="A119" s="485" t="s">
        <v>322</v>
      </c>
      <c r="B119" s="362" t="s">
        <v>323</v>
      </c>
      <c r="C119" s="363">
        <v>20</v>
      </c>
      <c r="D119" s="363">
        <v>46</v>
      </c>
      <c r="E119" s="359">
        <f t="shared" si="1"/>
        <v>1.3</v>
      </c>
    </row>
    <row r="120" ht="36" customHeight="1" spans="1:5">
      <c r="A120" s="485" t="s">
        <v>324</v>
      </c>
      <c r="B120" s="362" t="s">
        <v>325</v>
      </c>
      <c r="C120" s="363"/>
      <c r="D120" s="363">
        <v>0</v>
      </c>
      <c r="E120" s="359" t="str">
        <f t="shared" si="1"/>
        <v/>
      </c>
    </row>
    <row r="121" ht="36" customHeight="1" spans="1:5">
      <c r="A121" s="485" t="s">
        <v>326</v>
      </c>
      <c r="B121" s="362" t="s">
        <v>327</v>
      </c>
      <c r="C121" s="363"/>
      <c r="D121" s="363">
        <v>0</v>
      </c>
      <c r="E121" s="359" t="str">
        <f t="shared" si="1"/>
        <v/>
      </c>
    </row>
    <row r="122" ht="36" customHeight="1" spans="1:5">
      <c r="A122" s="485" t="s">
        <v>328</v>
      </c>
      <c r="B122" s="362" t="s">
        <v>158</v>
      </c>
      <c r="C122" s="363"/>
      <c r="D122" s="363">
        <v>11</v>
      </c>
      <c r="E122" s="359" t="str">
        <f t="shared" si="1"/>
        <v/>
      </c>
    </row>
    <row r="123" ht="36" customHeight="1" spans="1:5">
      <c r="A123" s="485" t="s">
        <v>329</v>
      </c>
      <c r="B123" s="362" t="s">
        <v>330</v>
      </c>
      <c r="C123" s="363">
        <v>36</v>
      </c>
      <c r="D123" s="363">
        <v>43</v>
      </c>
      <c r="E123" s="359">
        <f t="shared" si="1"/>
        <v>0.194</v>
      </c>
    </row>
    <row r="124" ht="36" customHeight="1" spans="1:5">
      <c r="A124" s="484" t="s">
        <v>331</v>
      </c>
      <c r="B124" s="357" t="s">
        <v>332</v>
      </c>
      <c r="C124" s="358" t="s">
        <v>333</v>
      </c>
      <c r="D124" s="358">
        <v>517</v>
      </c>
      <c r="E124" s="359">
        <f t="shared" si="1"/>
        <v>-0.063</v>
      </c>
    </row>
    <row r="125" ht="36" customHeight="1" spans="1:5">
      <c r="A125" s="485" t="s">
        <v>334</v>
      </c>
      <c r="B125" s="362" t="s">
        <v>140</v>
      </c>
      <c r="C125" s="363">
        <v>385</v>
      </c>
      <c r="D125" s="363">
        <v>374</v>
      </c>
      <c r="E125" s="359">
        <f t="shared" si="1"/>
        <v>-0.029</v>
      </c>
    </row>
    <row r="126" ht="36" customHeight="1" spans="1:5">
      <c r="A126" s="485" t="s">
        <v>335</v>
      </c>
      <c r="B126" s="362" t="s">
        <v>142</v>
      </c>
      <c r="C126" s="363">
        <v>3</v>
      </c>
      <c r="D126" s="363">
        <v>9</v>
      </c>
      <c r="E126" s="359">
        <f t="shared" si="1"/>
        <v>2</v>
      </c>
    </row>
    <row r="127" ht="36" customHeight="1" spans="1:5">
      <c r="A127" s="485" t="s">
        <v>336</v>
      </c>
      <c r="B127" s="362" t="s">
        <v>144</v>
      </c>
      <c r="C127" s="363"/>
      <c r="D127" s="363"/>
      <c r="E127" s="359" t="str">
        <f t="shared" si="1"/>
        <v/>
      </c>
    </row>
    <row r="128" ht="36" customHeight="1" spans="1:5">
      <c r="A128" s="485" t="s">
        <v>337</v>
      </c>
      <c r="B128" s="362" t="s">
        <v>338</v>
      </c>
      <c r="C128" s="363"/>
      <c r="D128" s="363"/>
      <c r="E128" s="359" t="str">
        <f t="shared" si="1"/>
        <v/>
      </c>
    </row>
    <row r="129" ht="36" customHeight="1" spans="1:5">
      <c r="A129" s="485" t="s">
        <v>339</v>
      </c>
      <c r="B129" s="362" t="s">
        <v>340</v>
      </c>
      <c r="C129" s="363"/>
      <c r="D129" s="363"/>
      <c r="E129" s="359" t="str">
        <f t="shared" si="1"/>
        <v/>
      </c>
    </row>
    <row r="130" ht="36" customHeight="1" spans="1:5">
      <c r="A130" s="485" t="s">
        <v>341</v>
      </c>
      <c r="B130" s="362" t="s">
        <v>342</v>
      </c>
      <c r="C130" s="363"/>
      <c r="D130" s="363"/>
      <c r="E130" s="359" t="str">
        <f t="shared" si="1"/>
        <v/>
      </c>
    </row>
    <row r="131" ht="36" customHeight="1" spans="1:5">
      <c r="A131" s="485" t="s">
        <v>343</v>
      </c>
      <c r="B131" s="362" t="s">
        <v>344</v>
      </c>
      <c r="C131" s="363"/>
      <c r="D131" s="363"/>
      <c r="E131" s="359" t="str">
        <f t="shared" si="1"/>
        <v/>
      </c>
    </row>
    <row r="132" ht="36" customHeight="1" spans="1:5">
      <c r="A132" s="485" t="s">
        <v>345</v>
      </c>
      <c r="B132" s="362" t="s">
        <v>346</v>
      </c>
      <c r="C132" s="363">
        <v>30</v>
      </c>
      <c r="D132" s="363">
        <v>30</v>
      </c>
      <c r="E132" s="359">
        <f t="shared" ref="E132:E195" si="2">IF(C132&gt;0,D132/C132-1,IF(C132&lt;0,-(D132/C132-1),""))</f>
        <v>0</v>
      </c>
    </row>
    <row r="133" ht="36" customHeight="1" spans="1:5">
      <c r="A133" s="485" t="s">
        <v>347</v>
      </c>
      <c r="B133" s="362" t="s">
        <v>158</v>
      </c>
      <c r="C133" s="363">
        <v>95</v>
      </c>
      <c r="D133" s="363">
        <v>89</v>
      </c>
      <c r="E133" s="359">
        <f t="shared" si="2"/>
        <v>-0.063</v>
      </c>
    </row>
    <row r="134" ht="36" customHeight="1" spans="1:5">
      <c r="A134" s="485" t="s">
        <v>348</v>
      </c>
      <c r="B134" s="362" t="s">
        <v>349</v>
      </c>
      <c r="C134" s="363">
        <v>39</v>
      </c>
      <c r="D134" s="363">
        <v>15</v>
      </c>
      <c r="E134" s="359">
        <f t="shared" si="2"/>
        <v>-0.615</v>
      </c>
    </row>
    <row r="135" ht="36" customHeight="1" spans="1:5">
      <c r="A135" s="484" t="s">
        <v>350</v>
      </c>
      <c r="B135" s="357" t="s">
        <v>351</v>
      </c>
      <c r="C135" s="358">
        <v>0</v>
      </c>
      <c r="D135" s="358">
        <v>0</v>
      </c>
      <c r="E135" s="359" t="str">
        <f t="shared" si="2"/>
        <v/>
      </c>
    </row>
    <row r="136" ht="36" customHeight="1" spans="1:5">
      <c r="A136" s="485" t="s">
        <v>352</v>
      </c>
      <c r="B136" s="362" t="s">
        <v>140</v>
      </c>
      <c r="C136" s="363">
        <v>0</v>
      </c>
      <c r="D136" s="363"/>
      <c r="E136" s="359" t="str">
        <f t="shared" si="2"/>
        <v/>
      </c>
    </row>
    <row r="137" ht="36" customHeight="1" spans="1:5">
      <c r="A137" s="485" t="s">
        <v>353</v>
      </c>
      <c r="B137" s="362" t="s">
        <v>142</v>
      </c>
      <c r="C137" s="363">
        <v>0</v>
      </c>
      <c r="D137" s="363"/>
      <c r="E137" s="359" t="str">
        <f t="shared" si="2"/>
        <v/>
      </c>
    </row>
    <row r="138" ht="36" customHeight="1" spans="1:5">
      <c r="A138" s="485" t="s">
        <v>354</v>
      </c>
      <c r="B138" s="362" t="s">
        <v>144</v>
      </c>
      <c r="C138" s="363">
        <v>0</v>
      </c>
      <c r="D138" s="363"/>
      <c r="E138" s="359" t="str">
        <f t="shared" si="2"/>
        <v/>
      </c>
    </row>
    <row r="139" ht="36" customHeight="1" spans="1:5">
      <c r="A139" s="485" t="s">
        <v>355</v>
      </c>
      <c r="B139" s="362" t="s">
        <v>356</v>
      </c>
      <c r="C139" s="363">
        <v>0</v>
      </c>
      <c r="D139" s="363"/>
      <c r="E139" s="359" t="str">
        <f t="shared" si="2"/>
        <v/>
      </c>
    </row>
    <row r="140" ht="36" customHeight="1" spans="1:5">
      <c r="A140" s="485" t="s">
        <v>357</v>
      </c>
      <c r="B140" s="362" t="s">
        <v>358</v>
      </c>
      <c r="C140" s="363">
        <v>0</v>
      </c>
      <c r="D140" s="363"/>
      <c r="E140" s="359" t="str">
        <f t="shared" si="2"/>
        <v/>
      </c>
    </row>
    <row r="141" ht="36" customHeight="1" spans="1:5">
      <c r="A141" s="485" t="s">
        <v>359</v>
      </c>
      <c r="B141" s="362" t="s">
        <v>360</v>
      </c>
      <c r="C141" s="363"/>
      <c r="D141" s="363"/>
      <c r="E141" s="359" t="str">
        <f t="shared" si="2"/>
        <v/>
      </c>
    </row>
    <row r="142" ht="36" customHeight="1" spans="1:5">
      <c r="A142" s="485" t="s">
        <v>361</v>
      </c>
      <c r="B142" s="362" t="s">
        <v>362</v>
      </c>
      <c r="C142" s="363">
        <v>0</v>
      </c>
      <c r="D142" s="363"/>
      <c r="E142" s="359" t="str">
        <f t="shared" si="2"/>
        <v/>
      </c>
    </row>
    <row r="143" ht="36" customHeight="1" spans="1:5">
      <c r="A143" s="485" t="s">
        <v>363</v>
      </c>
      <c r="B143" s="362" t="s">
        <v>364</v>
      </c>
      <c r="C143" s="363">
        <v>0</v>
      </c>
      <c r="D143" s="363"/>
      <c r="E143" s="359" t="str">
        <f t="shared" si="2"/>
        <v/>
      </c>
    </row>
    <row r="144" ht="36" customHeight="1" spans="1:5">
      <c r="A144" s="485" t="s">
        <v>365</v>
      </c>
      <c r="B144" s="362" t="s">
        <v>366</v>
      </c>
      <c r="C144" s="363">
        <v>0</v>
      </c>
      <c r="D144" s="363"/>
      <c r="E144" s="359" t="str">
        <f t="shared" si="2"/>
        <v/>
      </c>
    </row>
    <row r="145" ht="36" customHeight="1" spans="1:5">
      <c r="A145" s="485" t="s">
        <v>367</v>
      </c>
      <c r="B145" s="362" t="s">
        <v>368</v>
      </c>
      <c r="C145" s="363">
        <v>0</v>
      </c>
      <c r="D145" s="363"/>
      <c r="E145" s="359" t="str">
        <f t="shared" si="2"/>
        <v/>
      </c>
    </row>
    <row r="146" ht="36" customHeight="1" spans="1:5">
      <c r="A146" s="485" t="s">
        <v>369</v>
      </c>
      <c r="B146" s="362" t="s">
        <v>158</v>
      </c>
      <c r="C146" s="363">
        <v>0</v>
      </c>
      <c r="D146" s="363"/>
      <c r="E146" s="359" t="str">
        <f t="shared" si="2"/>
        <v/>
      </c>
    </row>
    <row r="147" ht="36" customHeight="1" spans="1:5">
      <c r="A147" s="485" t="s">
        <v>370</v>
      </c>
      <c r="B147" s="362" t="s">
        <v>371</v>
      </c>
      <c r="C147" s="363">
        <v>0</v>
      </c>
      <c r="D147" s="363"/>
      <c r="E147" s="359" t="str">
        <f t="shared" si="2"/>
        <v/>
      </c>
    </row>
    <row r="148" ht="36" customHeight="1" spans="1:5">
      <c r="A148" s="484" t="s">
        <v>372</v>
      </c>
      <c r="B148" s="357" t="s">
        <v>373</v>
      </c>
      <c r="C148" s="358">
        <v>233</v>
      </c>
      <c r="D148" s="358">
        <v>176</v>
      </c>
      <c r="E148" s="359">
        <f t="shared" si="2"/>
        <v>-0.245</v>
      </c>
    </row>
    <row r="149" ht="36" customHeight="1" spans="1:5">
      <c r="A149" s="485" t="s">
        <v>374</v>
      </c>
      <c r="B149" s="362" t="s">
        <v>140</v>
      </c>
      <c r="C149" s="363">
        <v>143</v>
      </c>
      <c r="D149" s="363">
        <v>137</v>
      </c>
      <c r="E149" s="359">
        <f t="shared" si="2"/>
        <v>-0.042</v>
      </c>
    </row>
    <row r="150" ht="36" customHeight="1" spans="1:5">
      <c r="A150" s="485" t="s">
        <v>375</v>
      </c>
      <c r="B150" s="362" t="s">
        <v>142</v>
      </c>
      <c r="C150" s="363">
        <v>32</v>
      </c>
      <c r="D150" s="363">
        <v>2</v>
      </c>
      <c r="E150" s="359">
        <f t="shared" si="2"/>
        <v>-0.938</v>
      </c>
    </row>
    <row r="151" ht="36" customHeight="1" spans="1:5">
      <c r="A151" s="485" t="s">
        <v>376</v>
      </c>
      <c r="B151" s="362" t="s">
        <v>144</v>
      </c>
      <c r="C151" s="363"/>
      <c r="D151" s="363">
        <v>0</v>
      </c>
      <c r="E151" s="359" t="str">
        <f t="shared" si="2"/>
        <v/>
      </c>
    </row>
    <row r="152" ht="36" customHeight="1" spans="1:5">
      <c r="A152" s="485" t="s">
        <v>377</v>
      </c>
      <c r="B152" s="362" t="s">
        <v>378</v>
      </c>
      <c r="C152" s="363">
        <v>10</v>
      </c>
      <c r="D152" s="363">
        <v>0</v>
      </c>
      <c r="E152" s="359">
        <f t="shared" si="2"/>
        <v>-1</v>
      </c>
    </row>
    <row r="153" ht="36" customHeight="1" spans="1:5">
      <c r="A153" s="485" t="s">
        <v>379</v>
      </c>
      <c r="B153" s="362" t="s">
        <v>158</v>
      </c>
      <c r="C153" s="363"/>
      <c r="D153" s="363">
        <v>0</v>
      </c>
      <c r="E153" s="359" t="str">
        <f t="shared" si="2"/>
        <v/>
      </c>
    </row>
    <row r="154" ht="36" customHeight="1" spans="1:5">
      <c r="A154" s="485" t="s">
        <v>380</v>
      </c>
      <c r="B154" s="362" t="s">
        <v>381</v>
      </c>
      <c r="C154" s="363">
        <v>48</v>
      </c>
      <c r="D154" s="363">
        <v>37</v>
      </c>
      <c r="E154" s="359">
        <f t="shared" si="2"/>
        <v>-0.229</v>
      </c>
    </row>
    <row r="155" ht="36" customHeight="1" spans="1:5">
      <c r="A155" s="484" t="s">
        <v>382</v>
      </c>
      <c r="B155" s="357" t="s">
        <v>383</v>
      </c>
      <c r="C155" s="358">
        <v>0</v>
      </c>
      <c r="D155" s="358">
        <v>6</v>
      </c>
      <c r="E155" s="359" t="str">
        <f t="shared" si="2"/>
        <v/>
      </c>
    </row>
    <row r="156" ht="36" customHeight="1" spans="1:5">
      <c r="A156" s="485" t="s">
        <v>384</v>
      </c>
      <c r="B156" s="362" t="s">
        <v>140</v>
      </c>
      <c r="C156" s="363"/>
      <c r="D156" s="363"/>
      <c r="E156" s="359" t="str">
        <f t="shared" si="2"/>
        <v/>
      </c>
    </row>
    <row r="157" ht="36" customHeight="1" spans="1:5">
      <c r="A157" s="485" t="s">
        <v>385</v>
      </c>
      <c r="B157" s="362" t="s">
        <v>142</v>
      </c>
      <c r="C157" s="363"/>
      <c r="D157" s="363"/>
      <c r="E157" s="359" t="str">
        <f t="shared" si="2"/>
        <v/>
      </c>
    </row>
    <row r="158" ht="36" customHeight="1" spans="1:5">
      <c r="A158" s="485" t="s">
        <v>386</v>
      </c>
      <c r="B158" s="362" t="s">
        <v>144</v>
      </c>
      <c r="C158" s="363"/>
      <c r="D158" s="363"/>
      <c r="E158" s="359" t="str">
        <f t="shared" si="2"/>
        <v/>
      </c>
    </row>
    <row r="159" ht="36" customHeight="1" spans="1:5">
      <c r="A159" s="485" t="s">
        <v>387</v>
      </c>
      <c r="B159" s="362" t="s">
        <v>388</v>
      </c>
      <c r="C159" s="363"/>
      <c r="D159" s="363"/>
      <c r="E159" s="359" t="str">
        <f t="shared" si="2"/>
        <v/>
      </c>
    </row>
    <row r="160" ht="36" customHeight="1" spans="1:5">
      <c r="A160" s="485" t="s">
        <v>389</v>
      </c>
      <c r="B160" s="362" t="s">
        <v>390</v>
      </c>
      <c r="C160" s="363"/>
      <c r="D160" s="363"/>
      <c r="E160" s="359" t="str">
        <f t="shared" si="2"/>
        <v/>
      </c>
    </row>
    <row r="161" ht="36" customHeight="1" spans="1:5">
      <c r="A161" s="485" t="s">
        <v>391</v>
      </c>
      <c r="B161" s="362" t="s">
        <v>158</v>
      </c>
      <c r="C161" s="363"/>
      <c r="D161" s="363"/>
      <c r="E161" s="359" t="str">
        <f t="shared" si="2"/>
        <v/>
      </c>
    </row>
    <row r="162" ht="36" customHeight="1" spans="1:5">
      <c r="A162" s="485" t="s">
        <v>392</v>
      </c>
      <c r="B162" s="362" t="s">
        <v>393</v>
      </c>
      <c r="C162" s="363"/>
      <c r="D162" s="363">
        <v>6</v>
      </c>
      <c r="E162" s="359" t="str">
        <f t="shared" si="2"/>
        <v/>
      </c>
    </row>
    <row r="163" ht="36" customHeight="1" spans="1:5">
      <c r="A163" s="484" t="s">
        <v>394</v>
      </c>
      <c r="B163" s="357" t="s">
        <v>395</v>
      </c>
      <c r="C163" s="358">
        <v>121</v>
      </c>
      <c r="D163" s="358">
        <v>147</v>
      </c>
      <c r="E163" s="359">
        <f t="shared" si="2"/>
        <v>0.215</v>
      </c>
    </row>
    <row r="164" ht="36" customHeight="1" spans="1:5">
      <c r="A164" s="485" t="s">
        <v>396</v>
      </c>
      <c r="B164" s="362" t="s">
        <v>140</v>
      </c>
      <c r="C164" s="363">
        <v>15</v>
      </c>
      <c r="D164" s="363">
        <v>0</v>
      </c>
      <c r="E164" s="359">
        <f t="shared" si="2"/>
        <v>-1</v>
      </c>
    </row>
    <row r="165" ht="36" customHeight="1" spans="1:5">
      <c r="A165" s="485" t="s">
        <v>397</v>
      </c>
      <c r="B165" s="362" t="s">
        <v>142</v>
      </c>
      <c r="C165" s="363"/>
      <c r="D165" s="363">
        <v>0</v>
      </c>
      <c r="E165" s="359" t="str">
        <f t="shared" si="2"/>
        <v/>
      </c>
    </row>
    <row r="166" ht="36" customHeight="1" spans="1:5">
      <c r="A166" s="485" t="s">
        <v>398</v>
      </c>
      <c r="B166" s="362" t="s">
        <v>144</v>
      </c>
      <c r="C166" s="363"/>
      <c r="D166" s="363">
        <v>0</v>
      </c>
      <c r="E166" s="359" t="str">
        <f t="shared" si="2"/>
        <v/>
      </c>
    </row>
    <row r="167" ht="36" customHeight="1" spans="1:5">
      <c r="A167" s="485" t="s">
        <v>399</v>
      </c>
      <c r="B167" s="362" t="s">
        <v>400</v>
      </c>
      <c r="C167" s="363"/>
      <c r="D167" s="363">
        <v>35</v>
      </c>
      <c r="E167" s="359" t="str">
        <f t="shared" si="2"/>
        <v/>
      </c>
    </row>
    <row r="168" ht="36" customHeight="1" spans="1:5">
      <c r="A168" s="485" t="s">
        <v>401</v>
      </c>
      <c r="B168" s="362" t="s">
        <v>402</v>
      </c>
      <c r="C168" s="363">
        <v>106</v>
      </c>
      <c r="D168" s="363">
        <v>112</v>
      </c>
      <c r="E168" s="359">
        <f t="shared" si="2"/>
        <v>0.057</v>
      </c>
    </row>
    <row r="169" ht="36" customHeight="1" spans="1:5">
      <c r="A169" s="484" t="s">
        <v>403</v>
      </c>
      <c r="B169" s="357" t="s">
        <v>404</v>
      </c>
      <c r="C169" s="358">
        <v>128</v>
      </c>
      <c r="D169" s="358">
        <v>101</v>
      </c>
      <c r="E169" s="359">
        <f t="shared" si="2"/>
        <v>-0.211</v>
      </c>
    </row>
    <row r="170" ht="36" customHeight="1" spans="1:5">
      <c r="A170" s="485" t="s">
        <v>405</v>
      </c>
      <c r="B170" s="362" t="s">
        <v>140</v>
      </c>
      <c r="C170" s="363">
        <v>121</v>
      </c>
      <c r="D170" s="363">
        <v>95</v>
      </c>
      <c r="E170" s="359">
        <f t="shared" si="2"/>
        <v>-0.215</v>
      </c>
    </row>
    <row r="171" ht="36" customHeight="1" spans="1:5">
      <c r="A171" s="485" t="s">
        <v>406</v>
      </c>
      <c r="B171" s="362" t="s">
        <v>142</v>
      </c>
      <c r="C171" s="363">
        <v>7</v>
      </c>
      <c r="D171" s="363">
        <v>6</v>
      </c>
      <c r="E171" s="359">
        <f t="shared" si="2"/>
        <v>-0.143</v>
      </c>
    </row>
    <row r="172" ht="36" customHeight="1" spans="1:5">
      <c r="A172" s="485" t="s">
        <v>407</v>
      </c>
      <c r="B172" s="362" t="s">
        <v>144</v>
      </c>
      <c r="C172" s="363"/>
      <c r="D172" s="363">
        <v>0</v>
      </c>
      <c r="E172" s="359" t="str">
        <f t="shared" si="2"/>
        <v/>
      </c>
    </row>
    <row r="173" ht="36" customHeight="1" spans="1:5">
      <c r="A173" s="485" t="s">
        <v>408</v>
      </c>
      <c r="B173" s="362" t="s">
        <v>171</v>
      </c>
      <c r="C173" s="363"/>
      <c r="D173" s="363">
        <v>0</v>
      </c>
      <c r="E173" s="359" t="str">
        <f t="shared" si="2"/>
        <v/>
      </c>
    </row>
    <row r="174" ht="36" customHeight="1" spans="1:5">
      <c r="A174" s="485" t="s">
        <v>409</v>
      </c>
      <c r="B174" s="362" t="s">
        <v>158</v>
      </c>
      <c r="C174" s="363"/>
      <c r="D174" s="363">
        <v>0</v>
      </c>
      <c r="E174" s="359" t="str">
        <f t="shared" si="2"/>
        <v/>
      </c>
    </row>
    <row r="175" ht="36" customHeight="1" spans="1:5">
      <c r="A175" s="485" t="s">
        <v>410</v>
      </c>
      <c r="B175" s="362" t="s">
        <v>411</v>
      </c>
      <c r="C175" s="363"/>
      <c r="D175" s="363">
        <v>0</v>
      </c>
      <c r="E175" s="359" t="str">
        <f t="shared" si="2"/>
        <v/>
      </c>
    </row>
    <row r="176" ht="36" customHeight="1" spans="1:5">
      <c r="A176" s="484" t="s">
        <v>412</v>
      </c>
      <c r="B176" s="357" t="s">
        <v>413</v>
      </c>
      <c r="C176" s="358">
        <v>535</v>
      </c>
      <c r="D176" s="358">
        <v>498</v>
      </c>
      <c r="E176" s="359">
        <f t="shared" si="2"/>
        <v>-0.069</v>
      </c>
    </row>
    <row r="177" ht="36" customHeight="1" spans="1:5">
      <c r="A177" s="485" t="s">
        <v>414</v>
      </c>
      <c r="B177" s="362" t="s">
        <v>140</v>
      </c>
      <c r="C177" s="363">
        <v>279</v>
      </c>
      <c r="D177" s="363">
        <v>332</v>
      </c>
      <c r="E177" s="359">
        <f t="shared" si="2"/>
        <v>0.19</v>
      </c>
    </row>
    <row r="178" ht="36" customHeight="1" spans="1:5">
      <c r="A178" s="485" t="s">
        <v>415</v>
      </c>
      <c r="B178" s="362" t="s">
        <v>142</v>
      </c>
      <c r="C178" s="363">
        <v>175</v>
      </c>
      <c r="D178" s="363">
        <v>80</v>
      </c>
      <c r="E178" s="359">
        <f t="shared" si="2"/>
        <v>-0.543</v>
      </c>
    </row>
    <row r="179" ht="36" customHeight="1" spans="1:5">
      <c r="A179" s="485" t="s">
        <v>416</v>
      </c>
      <c r="B179" s="362" t="s">
        <v>144</v>
      </c>
      <c r="C179" s="363"/>
      <c r="D179" s="363">
        <v>0</v>
      </c>
      <c r="E179" s="359" t="str">
        <f t="shared" si="2"/>
        <v/>
      </c>
    </row>
    <row r="180" ht="36" customHeight="1" spans="1:5">
      <c r="A180" s="485">
        <v>2012906</v>
      </c>
      <c r="B180" s="362" t="s">
        <v>417</v>
      </c>
      <c r="C180" s="363"/>
      <c r="D180" s="363">
        <v>0</v>
      </c>
      <c r="E180" s="359" t="str">
        <f t="shared" si="2"/>
        <v/>
      </c>
    </row>
    <row r="181" ht="36" customHeight="1" spans="1:5">
      <c r="A181" s="485" t="s">
        <v>418</v>
      </c>
      <c r="B181" s="362" t="s">
        <v>158</v>
      </c>
      <c r="C181" s="363">
        <v>11</v>
      </c>
      <c r="D181" s="363">
        <v>12</v>
      </c>
      <c r="E181" s="359">
        <f t="shared" si="2"/>
        <v>0.091</v>
      </c>
    </row>
    <row r="182" ht="36" customHeight="1" spans="1:5">
      <c r="A182" s="485" t="s">
        <v>419</v>
      </c>
      <c r="B182" s="362" t="s">
        <v>420</v>
      </c>
      <c r="C182" s="363">
        <v>70</v>
      </c>
      <c r="D182" s="363">
        <v>74</v>
      </c>
      <c r="E182" s="359">
        <f t="shared" si="2"/>
        <v>0.057</v>
      </c>
    </row>
    <row r="183" ht="36" customHeight="1" spans="1:5">
      <c r="A183" s="484" t="s">
        <v>421</v>
      </c>
      <c r="B183" s="357" t="s">
        <v>422</v>
      </c>
      <c r="C183" s="358">
        <v>1637</v>
      </c>
      <c r="D183" s="358">
        <v>1806</v>
      </c>
      <c r="E183" s="359">
        <f t="shared" si="2"/>
        <v>0.103</v>
      </c>
    </row>
    <row r="184" ht="36" customHeight="1" spans="1:5">
      <c r="A184" s="485" t="s">
        <v>423</v>
      </c>
      <c r="B184" s="362" t="s">
        <v>140</v>
      </c>
      <c r="C184" s="363">
        <v>1366</v>
      </c>
      <c r="D184" s="363">
        <v>1456</v>
      </c>
      <c r="E184" s="359">
        <f t="shared" si="2"/>
        <v>0.066</v>
      </c>
    </row>
    <row r="185" ht="36" customHeight="1" spans="1:5">
      <c r="A185" s="485" t="s">
        <v>424</v>
      </c>
      <c r="B185" s="362" t="s">
        <v>142</v>
      </c>
      <c r="C185" s="363">
        <v>209</v>
      </c>
      <c r="D185" s="363">
        <v>215</v>
      </c>
      <c r="E185" s="359">
        <f t="shared" si="2"/>
        <v>0.029</v>
      </c>
    </row>
    <row r="186" ht="36" customHeight="1" spans="1:5">
      <c r="A186" s="485" t="s">
        <v>425</v>
      </c>
      <c r="B186" s="362" t="s">
        <v>144</v>
      </c>
      <c r="C186" s="363"/>
      <c r="D186" s="363">
        <v>0</v>
      </c>
      <c r="E186" s="359" t="str">
        <f t="shared" si="2"/>
        <v/>
      </c>
    </row>
    <row r="187" ht="36" customHeight="1" spans="1:5">
      <c r="A187" s="485" t="s">
        <v>426</v>
      </c>
      <c r="B187" s="362" t="s">
        <v>427</v>
      </c>
      <c r="C187" s="363"/>
      <c r="D187" s="363">
        <v>20</v>
      </c>
      <c r="E187" s="359" t="str">
        <f t="shared" si="2"/>
        <v/>
      </c>
    </row>
    <row r="188" ht="36" customHeight="1" spans="1:5">
      <c r="A188" s="485" t="s">
        <v>428</v>
      </c>
      <c r="B188" s="362" t="s">
        <v>158</v>
      </c>
      <c r="C188" s="363">
        <v>32</v>
      </c>
      <c r="D188" s="363">
        <v>65</v>
      </c>
      <c r="E188" s="359">
        <f t="shared" si="2"/>
        <v>1.031</v>
      </c>
    </row>
    <row r="189" ht="36" customHeight="1" spans="1:5">
      <c r="A189" s="485" t="s">
        <v>429</v>
      </c>
      <c r="B189" s="362" t="s">
        <v>430</v>
      </c>
      <c r="C189" s="363">
        <v>30</v>
      </c>
      <c r="D189" s="363">
        <v>50</v>
      </c>
      <c r="E189" s="359">
        <f t="shared" si="2"/>
        <v>0.667</v>
      </c>
    </row>
    <row r="190" ht="36" customHeight="1" spans="1:5">
      <c r="A190" s="484" t="s">
        <v>431</v>
      </c>
      <c r="B190" s="357" t="s">
        <v>432</v>
      </c>
      <c r="C190" s="358">
        <v>636</v>
      </c>
      <c r="D190" s="358">
        <v>890</v>
      </c>
      <c r="E190" s="359">
        <f t="shared" si="2"/>
        <v>0.399</v>
      </c>
    </row>
    <row r="191" ht="36" customHeight="1" spans="1:5">
      <c r="A191" s="485" t="s">
        <v>433</v>
      </c>
      <c r="B191" s="362" t="s">
        <v>140</v>
      </c>
      <c r="C191" s="363">
        <v>279</v>
      </c>
      <c r="D191" s="363">
        <v>279</v>
      </c>
      <c r="E191" s="359">
        <f t="shared" si="2"/>
        <v>0</v>
      </c>
    </row>
    <row r="192" ht="36" customHeight="1" spans="1:5">
      <c r="A192" s="485" t="s">
        <v>434</v>
      </c>
      <c r="B192" s="362" t="s">
        <v>142</v>
      </c>
      <c r="C192" s="363">
        <v>300</v>
      </c>
      <c r="D192" s="363">
        <v>538</v>
      </c>
      <c r="E192" s="359">
        <f t="shared" si="2"/>
        <v>0.793</v>
      </c>
    </row>
    <row r="193" ht="36" customHeight="1" spans="1:5">
      <c r="A193" s="485" t="s">
        <v>435</v>
      </c>
      <c r="B193" s="362" t="s">
        <v>144</v>
      </c>
      <c r="C193" s="363"/>
      <c r="D193" s="363">
        <v>0</v>
      </c>
      <c r="E193" s="359" t="str">
        <f t="shared" si="2"/>
        <v/>
      </c>
    </row>
    <row r="194" ht="36" customHeight="1" spans="1:5">
      <c r="A194" s="485" t="s">
        <v>436</v>
      </c>
      <c r="B194" s="362" t="s">
        <v>437</v>
      </c>
      <c r="C194" s="363"/>
      <c r="D194" s="363">
        <v>0</v>
      </c>
      <c r="E194" s="359" t="str">
        <f t="shared" si="2"/>
        <v/>
      </c>
    </row>
    <row r="195" ht="36" customHeight="1" spans="1:5">
      <c r="A195" s="485" t="s">
        <v>438</v>
      </c>
      <c r="B195" s="362" t="s">
        <v>158</v>
      </c>
      <c r="C195" s="363">
        <v>11</v>
      </c>
      <c r="D195" s="363">
        <v>43</v>
      </c>
      <c r="E195" s="359">
        <f t="shared" si="2"/>
        <v>2.909</v>
      </c>
    </row>
    <row r="196" ht="36" customHeight="1" spans="1:5">
      <c r="A196" s="485" t="s">
        <v>439</v>
      </c>
      <c r="B196" s="362" t="s">
        <v>440</v>
      </c>
      <c r="C196" s="363">
        <v>46</v>
      </c>
      <c r="D196" s="363">
        <v>30</v>
      </c>
      <c r="E196" s="359">
        <f t="shared" ref="E196:E259" si="3">IF(C196&gt;0,D196/C196-1,IF(C196&lt;0,-(D196/C196-1),""))</f>
        <v>-0.348</v>
      </c>
    </row>
    <row r="197" ht="36" customHeight="1" spans="1:5">
      <c r="A197" s="484" t="s">
        <v>441</v>
      </c>
      <c r="B197" s="357" t="s">
        <v>442</v>
      </c>
      <c r="C197" s="358">
        <v>414</v>
      </c>
      <c r="D197" s="358">
        <v>460</v>
      </c>
      <c r="E197" s="359">
        <f t="shared" si="3"/>
        <v>0.111</v>
      </c>
    </row>
    <row r="198" ht="36" customHeight="1" spans="1:5">
      <c r="A198" s="485" t="s">
        <v>443</v>
      </c>
      <c r="B198" s="362" t="s">
        <v>140</v>
      </c>
      <c r="C198" s="363">
        <v>139</v>
      </c>
      <c r="D198" s="363">
        <v>130</v>
      </c>
      <c r="E198" s="359">
        <f t="shared" si="3"/>
        <v>-0.065</v>
      </c>
    </row>
    <row r="199" ht="36" customHeight="1" spans="1:5">
      <c r="A199" s="485" t="s">
        <v>444</v>
      </c>
      <c r="B199" s="362" t="s">
        <v>142</v>
      </c>
      <c r="C199" s="363">
        <v>185</v>
      </c>
      <c r="D199" s="363">
        <v>221</v>
      </c>
      <c r="E199" s="359">
        <f t="shared" si="3"/>
        <v>0.195</v>
      </c>
    </row>
    <row r="200" ht="36" customHeight="1" spans="1:5">
      <c r="A200" s="485" t="s">
        <v>445</v>
      </c>
      <c r="B200" s="362" t="s">
        <v>144</v>
      </c>
      <c r="C200" s="363"/>
      <c r="D200" s="363">
        <v>0</v>
      </c>
      <c r="E200" s="359" t="str">
        <f t="shared" si="3"/>
        <v/>
      </c>
    </row>
    <row r="201" ht="36" customHeight="1" spans="1:5">
      <c r="A201" s="485" t="s">
        <v>446</v>
      </c>
      <c r="B201" s="362" t="s">
        <v>447</v>
      </c>
      <c r="C201" s="363"/>
      <c r="D201" s="363">
        <v>0</v>
      </c>
      <c r="E201" s="359" t="str">
        <f t="shared" si="3"/>
        <v/>
      </c>
    </row>
    <row r="202" ht="36" customHeight="1" spans="1:5">
      <c r="A202" s="485" t="s">
        <v>448</v>
      </c>
      <c r="B202" s="362" t="s">
        <v>158</v>
      </c>
      <c r="C202" s="363">
        <v>90</v>
      </c>
      <c r="D202" s="363">
        <v>99</v>
      </c>
      <c r="E202" s="359">
        <f t="shared" si="3"/>
        <v>0.1</v>
      </c>
    </row>
    <row r="203" ht="36" customHeight="1" spans="1:5">
      <c r="A203" s="485" t="s">
        <v>449</v>
      </c>
      <c r="B203" s="362" t="s">
        <v>450</v>
      </c>
      <c r="C203" s="363"/>
      <c r="D203" s="363">
        <v>10</v>
      </c>
      <c r="E203" s="359" t="str">
        <f t="shared" si="3"/>
        <v/>
      </c>
    </row>
    <row r="204" ht="36" customHeight="1" spans="1:5">
      <c r="A204" s="484" t="s">
        <v>451</v>
      </c>
      <c r="B204" s="357" t="s">
        <v>452</v>
      </c>
      <c r="C204" s="358">
        <v>182</v>
      </c>
      <c r="D204" s="358">
        <v>131</v>
      </c>
      <c r="E204" s="359">
        <f t="shared" si="3"/>
        <v>-0.28</v>
      </c>
    </row>
    <row r="205" ht="36" customHeight="1" spans="1:5">
      <c r="A205" s="485" t="s">
        <v>453</v>
      </c>
      <c r="B205" s="362" t="s">
        <v>140</v>
      </c>
      <c r="C205" s="363">
        <v>88</v>
      </c>
      <c r="D205" s="363">
        <v>89</v>
      </c>
      <c r="E205" s="359">
        <f t="shared" si="3"/>
        <v>0.011</v>
      </c>
    </row>
    <row r="206" ht="36" customHeight="1" spans="1:5">
      <c r="A206" s="485" t="s">
        <v>454</v>
      </c>
      <c r="B206" s="362" t="s">
        <v>142</v>
      </c>
      <c r="C206" s="363">
        <v>7</v>
      </c>
      <c r="D206" s="363">
        <v>0</v>
      </c>
      <c r="E206" s="359">
        <f t="shared" si="3"/>
        <v>-1</v>
      </c>
    </row>
    <row r="207" ht="36" customHeight="1" spans="1:5">
      <c r="A207" s="485" t="s">
        <v>455</v>
      </c>
      <c r="B207" s="362" t="s">
        <v>144</v>
      </c>
      <c r="C207" s="363"/>
      <c r="D207" s="363">
        <v>0</v>
      </c>
      <c r="E207" s="359" t="str">
        <f t="shared" si="3"/>
        <v/>
      </c>
    </row>
    <row r="208" ht="36" customHeight="1" spans="1:5">
      <c r="A208" s="485" t="s">
        <v>456</v>
      </c>
      <c r="B208" s="362" t="s">
        <v>457</v>
      </c>
      <c r="C208" s="363">
        <v>1</v>
      </c>
      <c r="D208" s="363">
        <v>5</v>
      </c>
      <c r="E208" s="359">
        <f t="shared" si="3"/>
        <v>4</v>
      </c>
    </row>
    <row r="209" ht="36" customHeight="1" spans="1:5">
      <c r="A209" s="485" t="s">
        <v>458</v>
      </c>
      <c r="B209" s="362" t="s">
        <v>459</v>
      </c>
      <c r="C209" s="363">
        <v>44</v>
      </c>
      <c r="D209" s="363">
        <v>8</v>
      </c>
      <c r="E209" s="359">
        <f t="shared" si="3"/>
        <v>-0.818</v>
      </c>
    </row>
    <row r="210" ht="36" customHeight="1" spans="1:5">
      <c r="A210" s="485" t="s">
        <v>460</v>
      </c>
      <c r="B210" s="362" t="s">
        <v>158</v>
      </c>
      <c r="C210" s="363">
        <v>24</v>
      </c>
      <c r="D210" s="363">
        <v>12</v>
      </c>
      <c r="E210" s="359">
        <f t="shared" si="3"/>
        <v>-0.5</v>
      </c>
    </row>
    <row r="211" ht="36" customHeight="1" spans="1:5">
      <c r="A211" s="485" t="s">
        <v>461</v>
      </c>
      <c r="B211" s="362" t="s">
        <v>462</v>
      </c>
      <c r="C211" s="363">
        <v>18</v>
      </c>
      <c r="D211" s="363">
        <v>17</v>
      </c>
      <c r="E211" s="359">
        <f t="shared" si="3"/>
        <v>-0.056</v>
      </c>
    </row>
    <row r="212" ht="36" customHeight="1" spans="1:5">
      <c r="A212" s="484" t="s">
        <v>463</v>
      </c>
      <c r="B212" s="357" t="s">
        <v>464</v>
      </c>
      <c r="C212" s="358">
        <v>0</v>
      </c>
      <c r="D212" s="358">
        <v>0</v>
      </c>
      <c r="E212" s="359" t="str">
        <f t="shared" si="3"/>
        <v/>
      </c>
    </row>
    <row r="213" ht="36" customHeight="1" spans="1:5">
      <c r="A213" s="485" t="s">
        <v>465</v>
      </c>
      <c r="B213" s="362" t="s">
        <v>140</v>
      </c>
      <c r="C213" s="363">
        <v>0</v>
      </c>
      <c r="D213" s="363"/>
      <c r="E213" s="359" t="str">
        <f t="shared" si="3"/>
        <v/>
      </c>
    </row>
    <row r="214" ht="36" customHeight="1" spans="1:5">
      <c r="A214" s="485" t="s">
        <v>466</v>
      </c>
      <c r="B214" s="362" t="s">
        <v>142</v>
      </c>
      <c r="C214" s="363">
        <v>0</v>
      </c>
      <c r="D214" s="363"/>
      <c r="E214" s="359" t="str">
        <f t="shared" si="3"/>
        <v/>
      </c>
    </row>
    <row r="215" ht="36" customHeight="1" spans="1:5">
      <c r="A215" s="485" t="s">
        <v>467</v>
      </c>
      <c r="B215" s="362" t="s">
        <v>144</v>
      </c>
      <c r="C215" s="363">
        <v>0</v>
      </c>
      <c r="D215" s="363"/>
      <c r="E215" s="359" t="str">
        <f t="shared" si="3"/>
        <v/>
      </c>
    </row>
    <row r="216" ht="36" customHeight="1" spans="1:5">
      <c r="A216" s="485" t="s">
        <v>468</v>
      </c>
      <c r="B216" s="362" t="s">
        <v>158</v>
      </c>
      <c r="C216" s="363">
        <v>0</v>
      </c>
      <c r="D216" s="363"/>
      <c r="E216" s="359" t="str">
        <f t="shared" si="3"/>
        <v/>
      </c>
    </row>
    <row r="217" ht="36" customHeight="1" spans="1:5">
      <c r="A217" s="485" t="s">
        <v>469</v>
      </c>
      <c r="B217" s="362" t="s">
        <v>470</v>
      </c>
      <c r="C217" s="363">
        <v>0</v>
      </c>
      <c r="D217" s="363"/>
      <c r="E217" s="359" t="str">
        <f t="shared" si="3"/>
        <v/>
      </c>
    </row>
    <row r="218" ht="36" customHeight="1" spans="1:5">
      <c r="A218" s="484" t="s">
        <v>471</v>
      </c>
      <c r="B218" s="357" t="s">
        <v>472</v>
      </c>
      <c r="C218" s="358">
        <v>42</v>
      </c>
      <c r="D218" s="358">
        <v>677</v>
      </c>
      <c r="E218" s="359">
        <f t="shared" si="3"/>
        <v>15.119</v>
      </c>
    </row>
    <row r="219" ht="36" customHeight="1" spans="1:5">
      <c r="A219" s="485" t="s">
        <v>473</v>
      </c>
      <c r="B219" s="362" t="s">
        <v>140</v>
      </c>
      <c r="C219" s="363">
        <v>5</v>
      </c>
      <c r="D219" s="363">
        <v>0</v>
      </c>
      <c r="E219" s="359">
        <f t="shared" si="3"/>
        <v>-1</v>
      </c>
    </row>
    <row r="220" ht="36" customHeight="1" spans="1:5">
      <c r="A220" s="485" t="s">
        <v>474</v>
      </c>
      <c r="B220" s="362" t="s">
        <v>142</v>
      </c>
      <c r="C220" s="363"/>
      <c r="D220" s="363">
        <v>477</v>
      </c>
      <c r="E220" s="359" t="str">
        <f t="shared" si="3"/>
        <v/>
      </c>
    </row>
    <row r="221" ht="36" customHeight="1" spans="1:5">
      <c r="A221" s="485" t="s">
        <v>475</v>
      </c>
      <c r="B221" s="362" t="s">
        <v>144</v>
      </c>
      <c r="C221" s="363"/>
      <c r="D221" s="363">
        <v>0</v>
      </c>
      <c r="E221" s="359" t="str">
        <f t="shared" si="3"/>
        <v/>
      </c>
    </row>
    <row r="222" ht="36" customHeight="1" spans="1:5">
      <c r="A222" s="485" t="s">
        <v>476</v>
      </c>
      <c r="B222" s="362" t="s">
        <v>158</v>
      </c>
      <c r="C222" s="363"/>
      <c r="D222" s="363">
        <v>0</v>
      </c>
      <c r="E222" s="359" t="str">
        <f t="shared" si="3"/>
        <v/>
      </c>
    </row>
    <row r="223" ht="36" customHeight="1" spans="1:5">
      <c r="A223" s="485" t="s">
        <v>477</v>
      </c>
      <c r="B223" s="362" t="s">
        <v>478</v>
      </c>
      <c r="C223" s="363">
        <v>37</v>
      </c>
      <c r="D223" s="363">
        <v>200</v>
      </c>
      <c r="E223" s="359">
        <f t="shared" si="3"/>
        <v>4.405</v>
      </c>
    </row>
    <row r="224" ht="36" customHeight="1" spans="1:5">
      <c r="A224" s="484" t="s">
        <v>479</v>
      </c>
      <c r="B224" s="357" t="s">
        <v>480</v>
      </c>
      <c r="C224" s="358">
        <v>0</v>
      </c>
      <c r="D224" s="358">
        <v>0</v>
      </c>
      <c r="E224" s="359" t="str">
        <f t="shared" si="3"/>
        <v/>
      </c>
    </row>
    <row r="225" ht="36" customHeight="1" spans="1:5">
      <c r="A225" s="485" t="s">
        <v>481</v>
      </c>
      <c r="B225" s="362" t="s">
        <v>140</v>
      </c>
      <c r="C225" s="363">
        <v>0</v>
      </c>
      <c r="D225" s="363"/>
      <c r="E225" s="359" t="str">
        <f t="shared" si="3"/>
        <v/>
      </c>
    </row>
    <row r="226" ht="36" customHeight="1" spans="1:5">
      <c r="A226" s="485" t="s">
        <v>482</v>
      </c>
      <c r="B226" s="362" t="s">
        <v>142</v>
      </c>
      <c r="C226" s="363">
        <v>0</v>
      </c>
      <c r="D226" s="363"/>
      <c r="E226" s="359" t="str">
        <f t="shared" si="3"/>
        <v/>
      </c>
    </row>
    <row r="227" ht="36" customHeight="1" spans="1:5">
      <c r="A227" s="485" t="s">
        <v>483</v>
      </c>
      <c r="B227" s="362" t="s">
        <v>144</v>
      </c>
      <c r="C227" s="363">
        <v>0</v>
      </c>
      <c r="D227" s="363"/>
      <c r="E227" s="359" t="str">
        <f t="shared" si="3"/>
        <v/>
      </c>
    </row>
    <row r="228" ht="36" customHeight="1" spans="1:5">
      <c r="A228" s="485" t="s">
        <v>484</v>
      </c>
      <c r="B228" s="362" t="s">
        <v>485</v>
      </c>
      <c r="C228" s="363">
        <v>0</v>
      </c>
      <c r="D228" s="363"/>
      <c r="E228" s="359" t="str">
        <f t="shared" si="3"/>
        <v/>
      </c>
    </row>
    <row r="229" ht="36" customHeight="1" spans="1:5">
      <c r="A229" s="485" t="s">
        <v>486</v>
      </c>
      <c r="B229" s="362" t="s">
        <v>158</v>
      </c>
      <c r="C229" s="363">
        <v>0</v>
      </c>
      <c r="D229" s="363"/>
      <c r="E229" s="359" t="str">
        <f t="shared" si="3"/>
        <v/>
      </c>
    </row>
    <row r="230" ht="36" customHeight="1" spans="1:5">
      <c r="A230" s="485" t="s">
        <v>487</v>
      </c>
      <c r="B230" s="362" t="s">
        <v>488</v>
      </c>
      <c r="C230" s="363">
        <v>0</v>
      </c>
      <c r="D230" s="363"/>
      <c r="E230" s="359" t="str">
        <f t="shared" si="3"/>
        <v/>
      </c>
    </row>
    <row r="231" ht="36" customHeight="1" spans="1:5">
      <c r="A231" s="484" t="s">
        <v>489</v>
      </c>
      <c r="B231" s="357" t="s">
        <v>490</v>
      </c>
      <c r="C231" s="358">
        <v>598</v>
      </c>
      <c r="D231" s="358">
        <v>727</v>
      </c>
      <c r="E231" s="359">
        <f t="shared" si="3"/>
        <v>0.216</v>
      </c>
    </row>
    <row r="232" ht="36" customHeight="1" spans="1:5">
      <c r="A232" s="485" t="s">
        <v>491</v>
      </c>
      <c r="B232" s="362" t="s">
        <v>140</v>
      </c>
      <c r="C232" s="363">
        <v>481</v>
      </c>
      <c r="D232" s="363">
        <v>573</v>
      </c>
      <c r="E232" s="359">
        <f t="shared" si="3"/>
        <v>0.191</v>
      </c>
    </row>
    <row r="233" ht="36" customHeight="1" spans="1:5">
      <c r="A233" s="485" t="s">
        <v>492</v>
      </c>
      <c r="B233" s="362" t="s">
        <v>142</v>
      </c>
      <c r="C233" s="363"/>
      <c r="D233" s="363">
        <v>0</v>
      </c>
      <c r="E233" s="359" t="str">
        <f t="shared" si="3"/>
        <v/>
      </c>
    </row>
    <row r="234" ht="36" customHeight="1" spans="1:5">
      <c r="A234" s="485" t="s">
        <v>493</v>
      </c>
      <c r="B234" s="362" t="s">
        <v>144</v>
      </c>
      <c r="C234" s="363"/>
      <c r="D234" s="363">
        <v>0</v>
      </c>
      <c r="E234" s="359" t="str">
        <f t="shared" si="3"/>
        <v/>
      </c>
    </row>
    <row r="235" ht="36" customHeight="1" spans="1:5">
      <c r="A235" s="485" t="s">
        <v>494</v>
      </c>
      <c r="B235" s="362" t="s">
        <v>495</v>
      </c>
      <c r="C235" s="363"/>
      <c r="D235" s="363">
        <v>0</v>
      </c>
      <c r="E235" s="359" t="str">
        <f t="shared" si="3"/>
        <v/>
      </c>
    </row>
    <row r="236" ht="36" customHeight="1" spans="1:5">
      <c r="A236" s="485" t="s">
        <v>496</v>
      </c>
      <c r="B236" s="362" t="s">
        <v>497</v>
      </c>
      <c r="C236" s="363">
        <v>1</v>
      </c>
      <c r="D236" s="363">
        <v>42</v>
      </c>
      <c r="E236" s="359">
        <f t="shared" si="3"/>
        <v>41</v>
      </c>
    </row>
    <row r="237" ht="36" customHeight="1" spans="1:5">
      <c r="A237" s="485" t="s">
        <v>498</v>
      </c>
      <c r="B237" s="362" t="s">
        <v>241</v>
      </c>
      <c r="C237" s="363"/>
      <c r="D237" s="363">
        <v>0</v>
      </c>
      <c r="E237" s="359" t="str">
        <f t="shared" si="3"/>
        <v/>
      </c>
    </row>
    <row r="238" ht="36" customHeight="1" spans="1:5">
      <c r="A238" s="485" t="s">
        <v>499</v>
      </c>
      <c r="B238" s="362" t="s">
        <v>500</v>
      </c>
      <c r="C238" s="363">
        <v>6</v>
      </c>
      <c r="D238" s="363">
        <v>16</v>
      </c>
      <c r="E238" s="359">
        <f t="shared" si="3"/>
        <v>1.667</v>
      </c>
    </row>
    <row r="239" ht="36" customHeight="1" spans="1:5">
      <c r="A239" s="485" t="s">
        <v>501</v>
      </c>
      <c r="B239" s="362" t="s">
        <v>502</v>
      </c>
      <c r="C239" s="363"/>
      <c r="D239" s="363">
        <v>0</v>
      </c>
      <c r="E239" s="359" t="str">
        <f t="shared" si="3"/>
        <v/>
      </c>
    </row>
    <row r="240" ht="36" customHeight="1" spans="1:5">
      <c r="A240" s="485" t="s">
        <v>503</v>
      </c>
      <c r="B240" s="362" t="s">
        <v>504</v>
      </c>
      <c r="C240" s="363"/>
      <c r="D240" s="363">
        <v>0</v>
      </c>
      <c r="E240" s="359" t="str">
        <f t="shared" si="3"/>
        <v/>
      </c>
    </row>
    <row r="241" ht="36" customHeight="1" spans="1:5">
      <c r="A241" s="485" t="s">
        <v>505</v>
      </c>
      <c r="B241" s="362" t="s">
        <v>506</v>
      </c>
      <c r="C241" s="363"/>
      <c r="D241" s="363">
        <v>0</v>
      </c>
      <c r="E241" s="359" t="str">
        <f t="shared" si="3"/>
        <v/>
      </c>
    </row>
    <row r="242" ht="36" customHeight="1" spans="1:5">
      <c r="A242" s="485" t="s">
        <v>507</v>
      </c>
      <c r="B242" s="362" t="s">
        <v>508</v>
      </c>
      <c r="C242" s="363">
        <v>30</v>
      </c>
      <c r="D242" s="363">
        <v>0</v>
      </c>
      <c r="E242" s="359">
        <f t="shared" si="3"/>
        <v>-1</v>
      </c>
    </row>
    <row r="243" ht="36" customHeight="1" spans="1:5">
      <c r="A243" s="485" t="s">
        <v>509</v>
      </c>
      <c r="B243" s="362" t="s">
        <v>510</v>
      </c>
      <c r="C243" s="363"/>
      <c r="D243" s="363">
        <v>43</v>
      </c>
      <c r="E243" s="359" t="str">
        <f t="shared" si="3"/>
        <v/>
      </c>
    </row>
    <row r="244" ht="36" customHeight="1" spans="1:5">
      <c r="A244" s="485" t="s">
        <v>511</v>
      </c>
      <c r="B244" s="362" t="s">
        <v>158</v>
      </c>
      <c r="C244" s="363">
        <v>49</v>
      </c>
      <c r="D244" s="363">
        <v>52</v>
      </c>
      <c r="E244" s="359">
        <f t="shared" si="3"/>
        <v>0.061</v>
      </c>
    </row>
    <row r="245" ht="36" customHeight="1" spans="1:5">
      <c r="A245" s="485" t="s">
        <v>512</v>
      </c>
      <c r="B245" s="362" t="s">
        <v>513</v>
      </c>
      <c r="C245" s="363">
        <v>31</v>
      </c>
      <c r="D245" s="363">
        <v>1</v>
      </c>
      <c r="E245" s="359">
        <f t="shared" si="3"/>
        <v>-0.968</v>
      </c>
    </row>
    <row r="246" ht="36" customHeight="1" spans="1:5">
      <c r="A246" s="484" t="s">
        <v>514</v>
      </c>
      <c r="B246" s="357" t="s">
        <v>515</v>
      </c>
      <c r="C246" s="358">
        <v>532</v>
      </c>
      <c r="D246" s="358">
        <v>303</v>
      </c>
      <c r="E246" s="359">
        <f t="shared" si="3"/>
        <v>-0.43</v>
      </c>
    </row>
    <row r="247" ht="36" customHeight="1" spans="1:5">
      <c r="A247" s="485" t="s">
        <v>516</v>
      </c>
      <c r="B247" s="362" t="s">
        <v>517</v>
      </c>
      <c r="C247" s="363"/>
      <c r="D247" s="363"/>
      <c r="E247" s="359" t="str">
        <f t="shared" si="3"/>
        <v/>
      </c>
    </row>
    <row r="248" ht="36" customHeight="1" spans="1:5">
      <c r="A248" s="485" t="s">
        <v>518</v>
      </c>
      <c r="B248" s="362" t="s">
        <v>519</v>
      </c>
      <c r="C248" s="363">
        <v>532</v>
      </c>
      <c r="D248" s="363">
        <v>303</v>
      </c>
      <c r="E248" s="359">
        <f t="shared" si="3"/>
        <v>-0.43</v>
      </c>
    </row>
    <row r="249" ht="36" customHeight="1" spans="1:5">
      <c r="A249" s="488" t="s">
        <v>520</v>
      </c>
      <c r="B249" s="489" t="s">
        <v>521</v>
      </c>
      <c r="C249" s="490"/>
      <c r="D249" s="490"/>
      <c r="E249" s="359" t="str">
        <f t="shared" si="3"/>
        <v/>
      </c>
    </row>
    <row r="250" ht="36" customHeight="1" spans="1:5">
      <c r="A250" s="484" t="s">
        <v>73</v>
      </c>
      <c r="B250" s="357" t="s">
        <v>74</v>
      </c>
      <c r="C250" s="358">
        <v>0</v>
      </c>
      <c r="D250" s="358">
        <v>0</v>
      </c>
      <c r="E250" s="359" t="str">
        <f t="shared" si="3"/>
        <v/>
      </c>
    </row>
    <row r="251" ht="36" customHeight="1" spans="1:5">
      <c r="A251" s="484" t="s">
        <v>522</v>
      </c>
      <c r="B251" s="357" t="s">
        <v>523</v>
      </c>
      <c r="C251" s="358">
        <v>0</v>
      </c>
      <c r="D251" s="358"/>
      <c r="E251" s="359" t="str">
        <f t="shared" si="3"/>
        <v/>
      </c>
    </row>
    <row r="252" ht="36" customHeight="1" spans="1:5">
      <c r="A252" s="484" t="s">
        <v>524</v>
      </c>
      <c r="B252" s="357" t="s">
        <v>525</v>
      </c>
      <c r="C252" s="358"/>
      <c r="D252" s="358"/>
      <c r="E252" s="359" t="str">
        <f t="shared" si="3"/>
        <v/>
      </c>
    </row>
    <row r="253" ht="36" customHeight="1" spans="1:5">
      <c r="A253" s="484" t="s">
        <v>75</v>
      </c>
      <c r="B253" s="357" t="s">
        <v>76</v>
      </c>
      <c r="C253" s="358">
        <v>1242</v>
      </c>
      <c r="D253" s="358">
        <v>3204</v>
      </c>
      <c r="E253" s="359">
        <f t="shared" si="3"/>
        <v>1.58</v>
      </c>
    </row>
    <row r="254" ht="36" customHeight="1" spans="1:5">
      <c r="A254" s="491" t="s">
        <v>526</v>
      </c>
      <c r="B254" s="357" t="s">
        <v>527</v>
      </c>
      <c r="C254" s="358">
        <v>0</v>
      </c>
      <c r="D254" s="358">
        <v>0</v>
      </c>
      <c r="E254" s="359" t="str">
        <f t="shared" si="3"/>
        <v/>
      </c>
    </row>
    <row r="255" ht="36" customHeight="1" spans="1:5">
      <c r="A255" s="364" t="s">
        <v>528</v>
      </c>
      <c r="B255" s="362" t="s">
        <v>529</v>
      </c>
      <c r="C255" s="363">
        <v>0</v>
      </c>
      <c r="D255" s="363"/>
      <c r="E255" s="359" t="str">
        <f t="shared" si="3"/>
        <v/>
      </c>
    </row>
    <row r="256" ht="36" customHeight="1" spans="1:5">
      <c r="A256" s="491" t="s">
        <v>530</v>
      </c>
      <c r="B256" s="357" t="s">
        <v>531</v>
      </c>
      <c r="C256" s="358">
        <v>0</v>
      </c>
      <c r="D256" s="358">
        <v>0</v>
      </c>
      <c r="E256" s="359" t="str">
        <f t="shared" si="3"/>
        <v/>
      </c>
    </row>
    <row r="257" ht="36" customHeight="1" spans="1:5">
      <c r="A257" s="364" t="s">
        <v>532</v>
      </c>
      <c r="B257" s="362" t="s">
        <v>533</v>
      </c>
      <c r="C257" s="363">
        <v>0</v>
      </c>
      <c r="D257" s="363"/>
      <c r="E257" s="359" t="str">
        <f t="shared" si="3"/>
        <v/>
      </c>
    </row>
    <row r="258" ht="36" customHeight="1" spans="1:5">
      <c r="A258" s="491" t="s">
        <v>534</v>
      </c>
      <c r="B258" s="357" t="s">
        <v>535</v>
      </c>
      <c r="C258" s="358">
        <v>0</v>
      </c>
      <c r="D258" s="358">
        <v>0</v>
      </c>
      <c r="E258" s="359" t="str">
        <f t="shared" si="3"/>
        <v/>
      </c>
    </row>
    <row r="259" ht="36" customHeight="1" spans="1:5">
      <c r="A259" s="364" t="s">
        <v>536</v>
      </c>
      <c r="B259" s="362" t="s">
        <v>537</v>
      </c>
      <c r="C259" s="363">
        <v>0</v>
      </c>
      <c r="D259" s="363"/>
      <c r="E259" s="359" t="str">
        <f t="shared" si="3"/>
        <v/>
      </c>
    </row>
    <row r="260" ht="36" customHeight="1" spans="1:5">
      <c r="A260" s="484" t="s">
        <v>538</v>
      </c>
      <c r="B260" s="357" t="s">
        <v>539</v>
      </c>
      <c r="C260" s="358">
        <v>1241</v>
      </c>
      <c r="D260" s="358">
        <v>3203</v>
      </c>
      <c r="E260" s="359">
        <f t="shared" ref="E260:E323" si="4">IF(C260&gt;0,D260/C260-1,IF(C260&lt;0,-(D260/C260-1),""))</f>
        <v>1.581</v>
      </c>
    </row>
    <row r="261" ht="36" customHeight="1" spans="1:5">
      <c r="A261" s="485" t="s">
        <v>540</v>
      </c>
      <c r="B261" s="362" t="s">
        <v>541</v>
      </c>
      <c r="C261" s="363">
        <v>39</v>
      </c>
      <c r="D261" s="363">
        <v>23</v>
      </c>
      <c r="E261" s="359">
        <f t="shared" si="4"/>
        <v>-0.41</v>
      </c>
    </row>
    <row r="262" ht="36" customHeight="1" spans="1:5">
      <c r="A262" s="485" t="s">
        <v>542</v>
      </c>
      <c r="B262" s="362" t="s">
        <v>543</v>
      </c>
      <c r="C262" s="363"/>
      <c r="D262" s="363"/>
      <c r="E262" s="359" t="str">
        <f t="shared" si="4"/>
        <v/>
      </c>
    </row>
    <row r="263" ht="36" customHeight="1" spans="1:5">
      <c r="A263" s="485" t="s">
        <v>544</v>
      </c>
      <c r="B263" s="362" t="s">
        <v>545</v>
      </c>
      <c r="C263" s="363">
        <v>60</v>
      </c>
      <c r="D263" s="363">
        <v>200</v>
      </c>
      <c r="E263" s="359">
        <f t="shared" si="4"/>
        <v>2.333</v>
      </c>
    </row>
    <row r="264" ht="36" customHeight="1" spans="1:5">
      <c r="A264" s="485" t="s">
        <v>546</v>
      </c>
      <c r="B264" s="362" t="s">
        <v>547</v>
      </c>
      <c r="C264" s="363">
        <v>0</v>
      </c>
      <c r="D264" s="363"/>
      <c r="E264" s="359" t="str">
        <f t="shared" si="4"/>
        <v/>
      </c>
    </row>
    <row r="265" ht="36" customHeight="1" spans="1:5">
      <c r="A265" s="485" t="s">
        <v>548</v>
      </c>
      <c r="B265" s="362" t="s">
        <v>549</v>
      </c>
      <c r="C265" s="363">
        <v>0</v>
      </c>
      <c r="D265" s="363">
        <v>0</v>
      </c>
      <c r="E265" s="359" t="str">
        <f t="shared" si="4"/>
        <v/>
      </c>
    </row>
    <row r="266" ht="36" customHeight="1" spans="1:5">
      <c r="A266" s="485" t="s">
        <v>550</v>
      </c>
      <c r="B266" s="362" t="s">
        <v>551</v>
      </c>
      <c r="C266" s="363">
        <v>0</v>
      </c>
      <c r="D266" s="363">
        <v>0</v>
      </c>
      <c r="E266" s="359" t="str">
        <f t="shared" si="4"/>
        <v/>
      </c>
    </row>
    <row r="267" ht="36" customHeight="1" spans="1:5">
      <c r="A267" s="485" t="s">
        <v>552</v>
      </c>
      <c r="B267" s="362" t="s">
        <v>553</v>
      </c>
      <c r="C267" s="363">
        <v>493</v>
      </c>
      <c r="D267" s="363">
        <v>879</v>
      </c>
      <c r="E267" s="359">
        <f t="shared" si="4"/>
        <v>0.783</v>
      </c>
    </row>
    <row r="268" ht="36" customHeight="1" spans="1:5">
      <c r="A268" s="485" t="s">
        <v>554</v>
      </c>
      <c r="B268" s="362" t="s">
        <v>555</v>
      </c>
      <c r="C268" s="363">
        <v>267</v>
      </c>
      <c r="D268" s="363">
        <v>384</v>
      </c>
      <c r="E268" s="359">
        <f t="shared" si="4"/>
        <v>0.438</v>
      </c>
    </row>
    <row r="269" ht="36" customHeight="1" spans="1:5">
      <c r="A269" s="485" t="s">
        <v>556</v>
      </c>
      <c r="B269" s="362" t="s">
        <v>557</v>
      </c>
      <c r="C269" s="363">
        <v>382</v>
      </c>
      <c r="D269" s="363">
        <v>1717</v>
      </c>
      <c r="E269" s="359">
        <f t="shared" si="4"/>
        <v>3.495</v>
      </c>
    </row>
    <row r="270" ht="36" customHeight="1" spans="1:5">
      <c r="A270" s="484" t="s">
        <v>558</v>
      </c>
      <c r="B270" s="357" t="s">
        <v>559</v>
      </c>
      <c r="C270" s="358">
        <v>1</v>
      </c>
      <c r="D270" s="358">
        <v>1</v>
      </c>
      <c r="E270" s="359">
        <f t="shared" si="4"/>
        <v>0</v>
      </c>
    </row>
    <row r="271" ht="36" customHeight="1" spans="1:5">
      <c r="A271" s="364" t="s">
        <v>560</v>
      </c>
      <c r="B271" s="362" t="s">
        <v>561</v>
      </c>
      <c r="C271" s="363">
        <v>1</v>
      </c>
      <c r="D271" s="363">
        <v>1</v>
      </c>
      <c r="E271" s="359">
        <f t="shared" si="4"/>
        <v>0</v>
      </c>
    </row>
    <row r="272" ht="36" customHeight="1" spans="1:5">
      <c r="A272" s="488" t="s">
        <v>562</v>
      </c>
      <c r="B272" s="489" t="s">
        <v>521</v>
      </c>
      <c r="C272" s="490"/>
      <c r="D272" s="490"/>
      <c r="E272" s="359" t="str">
        <f t="shared" si="4"/>
        <v/>
      </c>
    </row>
    <row r="273" ht="36" customHeight="1" spans="1:5">
      <c r="A273" s="484" t="s">
        <v>77</v>
      </c>
      <c r="B273" s="357" t="s">
        <v>78</v>
      </c>
      <c r="C273" s="358">
        <v>15721</v>
      </c>
      <c r="D273" s="358">
        <v>12451</v>
      </c>
      <c r="E273" s="359">
        <f t="shared" si="4"/>
        <v>-0.208</v>
      </c>
    </row>
    <row r="274" ht="36" customHeight="1" spans="1:5">
      <c r="A274" s="484" t="s">
        <v>563</v>
      </c>
      <c r="B274" s="357" t="s">
        <v>564</v>
      </c>
      <c r="C274" s="358">
        <v>0</v>
      </c>
      <c r="D274" s="358">
        <v>0</v>
      </c>
      <c r="E274" s="359" t="str">
        <f t="shared" si="4"/>
        <v/>
      </c>
    </row>
    <row r="275" ht="36" customHeight="1" spans="1:5">
      <c r="A275" s="485" t="s">
        <v>565</v>
      </c>
      <c r="B275" s="362" t="s">
        <v>566</v>
      </c>
      <c r="C275" s="363"/>
      <c r="D275" s="363"/>
      <c r="E275" s="359" t="str">
        <f t="shared" si="4"/>
        <v/>
      </c>
    </row>
    <row r="276" ht="36" customHeight="1" spans="1:5">
      <c r="A276" s="485" t="s">
        <v>567</v>
      </c>
      <c r="B276" s="362" t="s">
        <v>568</v>
      </c>
      <c r="C276" s="363"/>
      <c r="D276" s="363"/>
      <c r="E276" s="359" t="str">
        <f t="shared" si="4"/>
        <v/>
      </c>
    </row>
    <row r="277" ht="36" customHeight="1" spans="1:5">
      <c r="A277" s="484" t="s">
        <v>569</v>
      </c>
      <c r="B277" s="357" t="s">
        <v>570</v>
      </c>
      <c r="C277" s="358">
        <v>14080</v>
      </c>
      <c r="D277" s="358">
        <v>11048</v>
      </c>
      <c r="E277" s="359">
        <f t="shared" si="4"/>
        <v>-0.215</v>
      </c>
    </row>
    <row r="278" ht="36" customHeight="1" spans="1:5">
      <c r="A278" s="485" t="s">
        <v>571</v>
      </c>
      <c r="B278" s="362" t="s">
        <v>140</v>
      </c>
      <c r="C278" s="363">
        <v>6042</v>
      </c>
      <c r="D278" s="363">
        <v>6035</v>
      </c>
      <c r="E278" s="359">
        <f t="shared" si="4"/>
        <v>-0.001</v>
      </c>
    </row>
    <row r="279" ht="36" customHeight="1" spans="1:5">
      <c r="A279" s="485" t="s">
        <v>572</v>
      </c>
      <c r="B279" s="362" t="s">
        <v>142</v>
      </c>
      <c r="C279" s="363">
        <v>247</v>
      </c>
      <c r="D279" s="363">
        <v>234</v>
      </c>
      <c r="E279" s="359">
        <f t="shared" si="4"/>
        <v>-0.053</v>
      </c>
    </row>
    <row r="280" ht="36" customHeight="1" spans="1:5">
      <c r="A280" s="485" t="s">
        <v>573</v>
      </c>
      <c r="B280" s="362" t="s">
        <v>144</v>
      </c>
      <c r="C280" s="363"/>
      <c r="D280" s="363">
        <v>0</v>
      </c>
      <c r="E280" s="359" t="str">
        <f t="shared" si="4"/>
        <v/>
      </c>
    </row>
    <row r="281" ht="36" customHeight="1" spans="1:5">
      <c r="A281" s="485" t="s">
        <v>574</v>
      </c>
      <c r="B281" s="362" t="s">
        <v>241</v>
      </c>
      <c r="C281" s="363">
        <v>106</v>
      </c>
      <c r="D281" s="363">
        <v>240</v>
      </c>
      <c r="E281" s="359">
        <f t="shared" si="4"/>
        <v>1.264</v>
      </c>
    </row>
    <row r="282" ht="36" customHeight="1" spans="1:5">
      <c r="A282" s="485" t="s">
        <v>575</v>
      </c>
      <c r="B282" s="362" t="s">
        <v>576</v>
      </c>
      <c r="C282" s="363">
        <v>1636</v>
      </c>
      <c r="D282" s="363">
        <v>470</v>
      </c>
      <c r="E282" s="359">
        <f t="shared" si="4"/>
        <v>-0.713</v>
      </c>
    </row>
    <row r="283" ht="36" customHeight="1" spans="1:5">
      <c r="A283" s="485" t="s">
        <v>577</v>
      </c>
      <c r="B283" s="362" t="s">
        <v>578</v>
      </c>
      <c r="C283" s="363">
        <v>81</v>
      </c>
      <c r="D283" s="363">
        <v>166</v>
      </c>
      <c r="E283" s="359">
        <f t="shared" si="4"/>
        <v>1.049</v>
      </c>
    </row>
    <row r="284" ht="36" customHeight="1" spans="1:5">
      <c r="A284" s="485" t="s">
        <v>579</v>
      </c>
      <c r="B284" s="362" t="s">
        <v>580</v>
      </c>
      <c r="C284" s="363"/>
      <c r="D284" s="363">
        <v>0</v>
      </c>
      <c r="E284" s="359" t="str">
        <f t="shared" si="4"/>
        <v/>
      </c>
    </row>
    <row r="285" ht="36" customHeight="1" spans="1:5">
      <c r="A285" s="485" t="s">
        <v>581</v>
      </c>
      <c r="B285" s="362" t="s">
        <v>582</v>
      </c>
      <c r="C285" s="363"/>
      <c r="D285" s="363">
        <v>103</v>
      </c>
      <c r="E285" s="359" t="str">
        <f t="shared" si="4"/>
        <v/>
      </c>
    </row>
    <row r="286" ht="36" customHeight="1" spans="1:5">
      <c r="A286" s="485" t="s">
        <v>583</v>
      </c>
      <c r="B286" s="362" t="s">
        <v>158</v>
      </c>
      <c r="C286" s="363"/>
      <c r="D286" s="363">
        <v>0</v>
      </c>
      <c r="E286" s="359" t="str">
        <f t="shared" si="4"/>
        <v/>
      </c>
    </row>
    <row r="287" ht="36" customHeight="1" spans="1:5">
      <c r="A287" s="485" t="s">
        <v>584</v>
      </c>
      <c r="B287" s="362" t="s">
        <v>585</v>
      </c>
      <c r="C287" s="363">
        <v>5968</v>
      </c>
      <c r="D287" s="363">
        <v>3800</v>
      </c>
      <c r="E287" s="359">
        <f t="shared" si="4"/>
        <v>-0.363</v>
      </c>
    </row>
    <row r="288" ht="36" customHeight="1" spans="1:5">
      <c r="A288" s="484" t="s">
        <v>586</v>
      </c>
      <c r="B288" s="357" t="s">
        <v>587</v>
      </c>
      <c r="C288" s="358">
        <v>0</v>
      </c>
      <c r="D288" s="358">
        <v>0</v>
      </c>
      <c r="E288" s="359" t="str">
        <f t="shared" si="4"/>
        <v/>
      </c>
    </row>
    <row r="289" ht="36" customHeight="1" spans="1:5">
      <c r="A289" s="485" t="s">
        <v>588</v>
      </c>
      <c r="B289" s="362" t="s">
        <v>140</v>
      </c>
      <c r="C289" s="363">
        <v>0</v>
      </c>
      <c r="D289" s="363"/>
      <c r="E289" s="359" t="str">
        <f t="shared" si="4"/>
        <v/>
      </c>
    </row>
    <row r="290" ht="36" customHeight="1" spans="1:5">
      <c r="A290" s="485" t="s">
        <v>589</v>
      </c>
      <c r="B290" s="362" t="s">
        <v>142</v>
      </c>
      <c r="C290" s="363">
        <v>0</v>
      </c>
      <c r="D290" s="363"/>
      <c r="E290" s="359" t="str">
        <f t="shared" si="4"/>
        <v/>
      </c>
    </row>
    <row r="291" ht="36" customHeight="1" spans="1:5">
      <c r="A291" s="485" t="s">
        <v>590</v>
      </c>
      <c r="B291" s="362" t="s">
        <v>144</v>
      </c>
      <c r="C291" s="363">
        <v>0</v>
      </c>
      <c r="D291" s="363"/>
      <c r="E291" s="359" t="str">
        <f t="shared" si="4"/>
        <v/>
      </c>
    </row>
    <row r="292" ht="36" customHeight="1" spans="1:5">
      <c r="A292" s="485" t="s">
        <v>591</v>
      </c>
      <c r="B292" s="362" t="s">
        <v>592</v>
      </c>
      <c r="C292" s="363">
        <v>0</v>
      </c>
      <c r="D292" s="363"/>
      <c r="E292" s="359" t="str">
        <f t="shared" si="4"/>
        <v/>
      </c>
    </row>
    <row r="293" ht="36" customHeight="1" spans="1:5">
      <c r="A293" s="485" t="s">
        <v>593</v>
      </c>
      <c r="B293" s="362" t="s">
        <v>158</v>
      </c>
      <c r="C293" s="363">
        <v>0</v>
      </c>
      <c r="D293" s="363"/>
      <c r="E293" s="359" t="str">
        <f t="shared" si="4"/>
        <v/>
      </c>
    </row>
    <row r="294" ht="36" customHeight="1" spans="1:5">
      <c r="A294" s="485" t="s">
        <v>594</v>
      </c>
      <c r="B294" s="362" t="s">
        <v>595</v>
      </c>
      <c r="C294" s="363">
        <v>0</v>
      </c>
      <c r="D294" s="363"/>
      <c r="E294" s="359" t="str">
        <f t="shared" si="4"/>
        <v/>
      </c>
    </row>
    <row r="295" ht="36" customHeight="1" spans="1:5">
      <c r="A295" s="484" t="s">
        <v>596</v>
      </c>
      <c r="B295" s="357" t="s">
        <v>597</v>
      </c>
      <c r="C295" s="358">
        <v>0</v>
      </c>
      <c r="D295" s="358">
        <v>0</v>
      </c>
      <c r="E295" s="359" t="str">
        <f t="shared" si="4"/>
        <v/>
      </c>
    </row>
    <row r="296" ht="36" customHeight="1" spans="1:5">
      <c r="A296" s="485" t="s">
        <v>598</v>
      </c>
      <c r="B296" s="362" t="s">
        <v>140</v>
      </c>
      <c r="C296" s="363">
        <v>0</v>
      </c>
      <c r="D296" s="363"/>
      <c r="E296" s="359" t="str">
        <f t="shared" si="4"/>
        <v/>
      </c>
    </row>
    <row r="297" ht="36" customHeight="1" spans="1:5">
      <c r="A297" s="485" t="s">
        <v>599</v>
      </c>
      <c r="B297" s="362" t="s">
        <v>142</v>
      </c>
      <c r="C297" s="363">
        <v>0</v>
      </c>
      <c r="D297" s="363"/>
      <c r="E297" s="359" t="str">
        <f t="shared" si="4"/>
        <v/>
      </c>
    </row>
    <row r="298" ht="36" customHeight="1" spans="1:5">
      <c r="A298" s="485" t="s">
        <v>600</v>
      </c>
      <c r="B298" s="362" t="s">
        <v>144</v>
      </c>
      <c r="C298" s="363">
        <v>0</v>
      </c>
      <c r="D298" s="363"/>
      <c r="E298" s="359" t="str">
        <f t="shared" si="4"/>
        <v/>
      </c>
    </row>
    <row r="299" ht="36" customHeight="1" spans="1:5">
      <c r="A299" s="485" t="s">
        <v>601</v>
      </c>
      <c r="B299" s="362" t="s">
        <v>602</v>
      </c>
      <c r="C299" s="363">
        <v>0</v>
      </c>
      <c r="D299" s="363"/>
      <c r="E299" s="359" t="str">
        <f t="shared" si="4"/>
        <v/>
      </c>
    </row>
    <row r="300" ht="36" customHeight="1" spans="1:5">
      <c r="A300" s="485" t="s">
        <v>603</v>
      </c>
      <c r="B300" s="362" t="s">
        <v>604</v>
      </c>
      <c r="C300" s="363">
        <v>0</v>
      </c>
      <c r="D300" s="363"/>
      <c r="E300" s="359" t="str">
        <f t="shared" si="4"/>
        <v/>
      </c>
    </row>
    <row r="301" ht="36" customHeight="1" spans="1:5">
      <c r="A301" s="485" t="s">
        <v>605</v>
      </c>
      <c r="B301" s="362" t="s">
        <v>158</v>
      </c>
      <c r="C301" s="363">
        <v>0</v>
      </c>
      <c r="D301" s="363"/>
      <c r="E301" s="359" t="str">
        <f t="shared" si="4"/>
        <v/>
      </c>
    </row>
    <row r="302" ht="36" customHeight="1" spans="1:5">
      <c r="A302" s="485" t="s">
        <v>606</v>
      </c>
      <c r="B302" s="362" t="s">
        <v>607</v>
      </c>
      <c r="C302" s="363">
        <v>0</v>
      </c>
      <c r="D302" s="363"/>
      <c r="E302" s="359" t="str">
        <f t="shared" si="4"/>
        <v/>
      </c>
    </row>
    <row r="303" ht="36" customHeight="1" spans="1:5">
      <c r="A303" s="484" t="s">
        <v>608</v>
      </c>
      <c r="B303" s="357" t="s">
        <v>609</v>
      </c>
      <c r="C303" s="358">
        <v>14</v>
      </c>
      <c r="D303" s="358">
        <v>14</v>
      </c>
      <c r="E303" s="359">
        <f t="shared" si="4"/>
        <v>0</v>
      </c>
    </row>
    <row r="304" ht="36" customHeight="1" spans="1:5">
      <c r="A304" s="485" t="s">
        <v>610</v>
      </c>
      <c r="B304" s="362" t="s">
        <v>140</v>
      </c>
      <c r="C304" s="363">
        <v>0</v>
      </c>
      <c r="D304" s="363"/>
      <c r="E304" s="359" t="str">
        <f t="shared" si="4"/>
        <v/>
      </c>
    </row>
    <row r="305" ht="36" customHeight="1" spans="1:5">
      <c r="A305" s="485" t="s">
        <v>611</v>
      </c>
      <c r="B305" s="362" t="s">
        <v>142</v>
      </c>
      <c r="C305" s="363">
        <v>0</v>
      </c>
      <c r="D305" s="363"/>
      <c r="E305" s="359" t="str">
        <f t="shared" si="4"/>
        <v/>
      </c>
    </row>
    <row r="306" ht="36" customHeight="1" spans="1:5">
      <c r="A306" s="485" t="s">
        <v>612</v>
      </c>
      <c r="B306" s="362" t="s">
        <v>144</v>
      </c>
      <c r="C306" s="363">
        <v>0</v>
      </c>
      <c r="D306" s="363"/>
      <c r="E306" s="359" t="str">
        <f t="shared" si="4"/>
        <v/>
      </c>
    </row>
    <row r="307" ht="36" customHeight="1" spans="1:5">
      <c r="A307" s="485" t="s">
        <v>613</v>
      </c>
      <c r="B307" s="362" t="s">
        <v>614</v>
      </c>
      <c r="C307" s="363">
        <v>0</v>
      </c>
      <c r="D307" s="363"/>
      <c r="E307" s="359" t="str">
        <f t="shared" si="4"/>
        <v/>
      </c>
    </row>
    <row r="308" ht="36" customHeight="1" spans="1:5">
      <c r="A308" s="485" t="s">
        <v>615</v>
      </c>
      <c r="B308" s="362" t="s">
        <v>616</v>
      </c>
      <c r="C308" s="363">
        <v>0</v>
      </c>
      <c r="D308" s="363"/>
      <c r="E308" s="359" t="str">
        <f t="shared" si="4"/>
        <v/>
      </c>
    </row>
    <row r="309" ht="36" customHeight="1" spans="1:5">
      <c r="A309" s="485" t="s">
        <v>617</v>
      </c>
      <c r="B309" s="362" t="s">
        <v>618</v>
      </c>
      <c r="C309" s="363">
        <v>0</v>
      </c>
      <c r="D309" s="363"/>
      <c r="E309" s="359" t="str">
        <f t="shared" si="4"/>
        <v/>
      </c>
    </row>
    <row r="310" ht="36" customHeight="1" spans="1:5">
      <c r="A310" s="485" t="s">
        <v>619</v>
      </c>
      <c r="B310" s="362" t="s">
        <v>158</v>
      </c>
      <c r="C310" s="363">
        <v>14</v>
      </c>
      <c r="D310" s="363">
        <v>14</v>
      </c>
      <c r="E310" s="359">
        <f t="shared" si="4"/>
        <v>0</v>
      </c>
    </row>
    <row r="311" ht="36" customHeight="1" spans="1:5">
      <c r="A311" s="485" t="s">
        <v>620</v>
      </c>
      <c r="B311" s="362" t="s">
        <v>621</v>
      </c>
      <c r="C311" s="363"/>
      <c r="D311" s="363"/>
      <c r="E311" s="359" t="str">
        <f t="shared" si="4"/>
        <v/>
      </c>
    </row>
    <row r="312" ht="36" customHeight="1" spans="1:5">
      <c r="A312" s="484" t="s">
        <v>622</v>
      </c>
      <c r="B312" s="357" t="s">
        <v>623</v>
      </c>
      <c r="C312" s="358">
        <v>1162</v>
      </c>
      <c r="D312" s="358">
        <v>1119</v>
      </c>
      <c r="E312" s="359">
        <f t="shared" si="4"/>
        <v>-0.037</v>
      </c>
    </row>
    <row r="313" ht="36" customHeight="1" spans="1:5">
      <c r="A313" s="485" t="s">
        <v>624</v>
      </c>
      <c r="B313" s="362" t="s">
        <v>140</v>
      </c>
      <c r="C313" s="363">
        <v>392</v>
      </c>
      <c r="D313" s="363">
        <v>450</v>
      </c>
      <c r="E313" s="359">
        <f t="shared" si="4"/>
        <v>0.148</v>
      </c>
    </row>
    <row r="314" ht="36" customHeight="1" spans="1:5">
      <c r="A314" s="485" t="s">
        <v>625</v>
      </c>
      <c r="B314" s="362" t="s">
        <v>142</v>
      </c>
      <c r="C314" s="363">
        <v>0</v>
      </c>
      <c r="D314" s="363"/>
      <c r="E314" s="359" t="str">
        <f t="shared" si="4"/>
        <v/>
      </c>
    </row>
    <row r="315" ht="36" customHeight="1" spans="1:5">
      <c r="A315" s="485" t="s">
        <v>626</v>
      </c>
      <c r="B315" s="362" t="s">
        <v>144</v>
      </c>
      <c r="C315" s="363">
        <v>0</v>
      </c>
      <c r="D315" s="363"/>
      <c r="E315" s="359" t="str">
        <f t="shared" si="4"/>
        <v/>
      </c>
    </row>
    <row r="316" ht="36" customHeight="1" spans="1:5">
      <c r="A316" s="485" t="s">
        <v>627</v>
      </c>
      <c r="B316" s="362" t="s">
        <v>628</v>
      </c>
      <c r="C316" s="363">
        <v>353</v>
      </c>
      <c r="D316" s="363">
        <v>74</v>
      </c>
      <c r="E316" s="359">
        <f t="shared" si="4"/>
        <v>-0.79</v>
      </c>
    </row>
    <row r="317" ht="36" customHeight="1" spans="1:5">
      <c r="A317" s="485" t="s">
        <v>629</v>
      </c>
      <c r="B317" s="362" t="s">
        <v>630</v>
      </c>
      <c r="C317" s="363">
        <v>20</v>
      </c>
      <c r="D317" s="363">
        <v>85</v>
      </c>
      <c r="E317" s="359">
        <f t="shared" si="4"/>
        <v>3.25</v>
      </c>
    </row>
    <row r="318" ht="36" customHeight="1" spans="1:5">
      <c r="A318" s="492" t="s">
        <v>631</v>
      </c>
      <c r="B318" s="362" t="s">
        <v>632</v>
      </c>
      <c r="C318" s="363"/>
      <c r="D318" s="363">
        <v>0</v>
      </c>
      <c r="E318" s="359" t="str">
        <f t="shared" si="4"/>
        <v/>
      </c>
    </row>
    <row r="319" ht="36" customHeight="1" spans="1:5">
      <c r="A319" s="492" t="s">
        <v>633</v>
      </c>
      <c r="B319" s="362" t="s">
        <v>634</v>
      </c>
      <c r="C319" s="363">
        <v>34</v>
      </c>
      <c r="D319" s="363">
        <v>134</v>
      </c>
      <c r="E319" s="359">
        <f t="shared" si="4"/>
        <v>2.941</v>
      </c>
    </row>
    <row r="320" ht="36" customHeight="1" spans="1:5">
      <c r="A320" s="485" t="s">
        <v>635</v>
      </c>
      <c r="B320" s="362" t="s">
        <v>636</v>
      </c>
      <c r="C320" s="363"/>
      <c r="D320" s="363">
        <v>0</v>
      </c>
      <c r="E320" s="359" t="str">
        <f t="shared" si="4"/>
        <v/>
      </c>
    </row>
    <row r="321" ht="36" customHeight="1" spans="1:5">
      <c r="A321" s="485" t="s">
        <v>637</v>
      </c>
      <c r="B321" s="362" t="s">
        <v>638</v>
      </c>
      <c r="C321" s="363"/>
      <c r="D321" s="363"/>
      <c r="E321" s="359" t="str">
        <f t="shared" si="4"/>
        <v/>
      </c>
    </row>
    <row r="322" ht="36" customHeight="1" spans="1:5">
      <c r="A322" s="485" t="s">
        <v>639</v>
      </c>
      <c r="B322" s="362" t="s">
        <v>640</v>
      </c>
      <c r="C322" s="363">
        <v>15</v>
      </c>
      <c r="D322" s="363">
        <v>15</v>
      </c>
      <c r="E322" s="359">
        <f t="shared" si="4"/>
        <v>0</v>
      </c>
    </row>
    <row r="323" ht="36" customHeight="1" spans="1:5">
      <c r="A323" s="485" t="s">
        <v>641</v>
      </c>
      <c r="B323" s="362" t="s">
        <v>642</v>
      </c>
      <c r="C323" s="363"/>
      <c r="D323" s="363">
        <v>0</v>
      </c>
      <c r="E323" s="359" t="str">
        <f t="shared" si="4"/>
        <v/>
      </c>
    </row>
    <row r="324" ht="36" customHeight="1" spans="1:5">
      <c r="A324" s="485" t="s">
        <v>643</v>
      </c>
      <c r="B324" s="362" t="s">
        <v>644</v>
      </c>
      <c r="C324" s="363">
        <v>27</v>
      </c>
      <c r="D324" s="363">
        <v>34</v>
      </c>
      <c r="E324" s="359">
        <f t="shared" ref="E324:E387" si="5">IF(C324&gt;0,D324/C324-1,IF(C324&lt;0,-(D324/C324-1),""))</f>
        <v>0.259</v>
      </c>
    </row>
    <row r="325" ht="36" customHeight="1" spans="1:5">
      <c r="A325" s="485" t="s">
        <v>645</v>
      </c>
      <c r="B325" s="362" t="s">
        <v>241</v>
      </c>
      <c r="C325" s="363"/>
      <c r="D325" s="363">
        <v>0</v>
      </c>
      <c r="E325" s="359" t="str">
        <f t="shared" si="5"/>
        <v/>
      </c>
    </row>
    <row r="326" ht="36" customHeight="1" spans="1:5">
      <c r="A326" s="485" t="s">
        <v>646</v>
      </c>
      <c r="B326" s="362" t="s">
        <v>158</v>
      </c>
      <c r="C326" s="363">
        <v>321</v>
      </c>
      <c r="D326" s="363">
        <v>326</v>
      </c>
      <c r="E326" s="359">
        <f t="shared" si="5"/>
        <v>0.016</v>
      </c>
    </row>
    <row r="327" ht="36" customHeight="1" spans="1:5">
      <c r="A327" s="485" t="s">
        <v>647</v>
      </c>
      <c r="B327" s="362" t="s">
        <v>648</v>
      </c>
      <c r="C327" s="363"/>
      <c r="D327" s="363">
        <v>1</v>
      </c>
      <c r="E327" s="359" t="str">
        <f t="shared" si="5"/>
        <v/>
      </c>
    </row>
    <row r="328" ht="36" customHeight="1" spans="1:5">
      <c r="A328" s="484" t="s">
        <v>649</v>
      </c>
      <c r="B328" s="357" t="s">
        <v>650</v>
      </c>
      <c r="C328" s="358">
        <v>0</v>
      </c>
      <c r="D328" s="358">
        <v>0</v>
      </c>
      <c r="E328" s="359" t="str">
        <f t="shared" si="5"/>
        <v/>
      </c>
    </row>
    <row r="329" ht="36" customHeight="1" spans="1:5">
      <c r="A329" s="485" t="s">
        <v>651</v>
      </c>
      <c r="B329" s="362" t="s">
        <v>140</v>
      </c>
      <c r="C329" s="363">
        <v>0</v>
      </c>
      <c r="D329" s="363"/>
      <c r="E329" s="359" t="str">
        <f t="shared" si="5"/>
        <v/>
      </c>
    </row>
    <row r="330" ht="36" customHeight="1" spans="1:5">
      <c r="A330" s="485" t="s">
        <v>652</v>
      </c>
      <c r="B330" s="362" t="s">
        <v>142</v>
      </c>
      <c r="C330" s="363">
        <v>0</v>
      </c>
      <c r="D330" s="363"/>
      <c r="E330" s="359" t="str">
        <f t="shared" si="5"/>
        <v/>
      </c>
    </row>
    <row r="331" ht="36" customHeight="1" spans="1:5">
      <c r="A331" s="485" t="s">
        <v>653</v>
      </c>
      <c r="B331" s="362" t="s">
        <v>144</v>
      </c>
      <c r="C331" s="363">
        <v>0</v>
      </c>
      <c r="D331" s="363"/>
      <c r="E331" s="359" t="str">
        <f t="shared" si="5"/>
        <v/>
      </c>
    </row>
    <row r="332" ht="36" customHeight="1" spans="1:5">
      <c r="A332" s="485" t="s">
        <v>654</v>
      </c>
      <c r="B332" s="362" t="s">
        <v>655</v>
      </c>
      <c r="C332" s="363">
        <v>0</v>
      </c>
      <c r="D332" s="363"/>
      <c r="E332" s="359" t="str">
        <f t="shared" si="5"/>
        <v/>
      </c>
    </row>
    <row r="333" ht="36" customHeight="1" spans="1:5">
      <c r="A333" s="485" t="s">
        <v>656</v>
      </c>
      <c r="B333" s="362" t="s">
        <v>657</v>
      </c>
      <c r="C333" s="363">
        <v>0</v>
      </c>
      <c r="D333" s="363"/>
      <c r="E333" s="359" t="str">
        <f t="shared" si="5"/>
        <v/>
      </c>
    </row>
    <row r="334" ht="36" customHeight="1" spans="1:5">
      <c r="A334" s="485" t="s">
        <v>658</v>
      </c>
      <c r="B334" s="362" t="s">
        <v>659</v>
      </c>
      <c r="C334" s="363">
        <v>0</v>
      </c>
      <c r="D334" s="363"/>
      <c r="E334" s="359" t="str">
        <f t="shared" si="5"/>
        <v/>
      </c>
    </row>
    <row r="335" ht="36" customHeight="1" spans="1:5">
      <c r="A335" s="485" t="s">
        <v>660</v>
      </c>
      <c r="B335" s="362" t="s">
        <v>241</v>
      </c>
      <c r="C335" s="363">
        <v>0</v>
      </c>
      <c r="D335" s="363"/>
      <c r="E335" s="359" t="str">
        <f t="shared" si="5"/>
        <v/>
      </c>
    </row>
    <row r="336" ht="36" customHeight="1" spans="1:5">
      <c r="A336" s="485" t="s">
        <v>661</v>
      </c>
      <c r="B336" s="362" t="s">
        <v>158</v>
      </c>
      <c r="C336" s="363">
        <v>0</v>
      </c>
      <c r="D336" s="363"/>
      <c r="E336" s="359" t="str">
        <f t="shared" si="5"/>
        <v/>
      </c>
    </row>
    <row r="337" ht="36" customHeight="1" spans="1:5">
      <c r="A337" s="485" t="s">
        <v>662</v>
      </c>
      <c r="B337" s="362" t="s">
        <v>663</v>
      </c>
      <c r="C337" s="363">
        <v>0</v>
      </c>
      <c r="D337" s="363"/>
      <c r="E337" s="359" t="str">
        <f t="shared" si="5"/>
        <v/>
      </c>
    </row>
    <row r="338" ht="36" customHeight="1" spans="1:5">
      <c r="A338" s="484" t="s">
        <v>664</v>
      </c>
      <c r="B338" s="357" t="s">
        <v>665</v>
      </c>
      <c r="C338" s="358">
        <v>0</v>
      </c>
      <c r="D338" s="358">
        <v>0</v>
      </c>
      <c r="E338" s="359" t="str">
        <f t="shared" si="5"/>
        <v/>
      </c>
    </row>
    <row r="339" ht="36" customHeight="1" spans="1:5">
      <c r="A339" s="485" t="s">
        <v>666</v>
      </c>
      <c r="B339" s="362" t="s">
        <v>140</v>
      </c>
      <c r="C339" s="363">
        <v>0</v>
      </c>
      <c r="D339" s="363"/>
      <c r="E339" s="359" t="str">
        <f t="shared" si="5"/>
        <v/>
      </c>
    </row>
    <row r="340" ht="36" customHeight="1" spans="1:5">
      <c r="A340" s="485" t="s">
        <v>667</v>
      </c>
      <c r="B340" s="362" t="s">
        <v>142</v>
      </c>
      <c r="C340" s="363">
        <v>0</v>
      </c>
      <c r="D340" s="363"/>
      <c r="E340" s="359" t="str">
        <f t="shared" si="5"/>
        <v/>
      </c>
    </row>
    <row r="341" ht="36" customHeight="1" spans="1:5">
      <c r="A341" s="485" t="s">
        <v>668</v>
      </c>
      <c r="B341" s="362" t="s">
        <v>144</v>
      </c>
      <c r="C341" s="363">
        <v>0</v>
      </c>
      <c r="D341" s="363"/>
      <c r="E341" s="359" t="str">
        <f t="shared" si="5"/>
        <v/>
      </c>
    </row>
    <row r="342" ht="36" customHeight="1" spans="1:5">
      <c r="A342" s="485" t="s">
        <v>669</v>
      </c>
      <c r="B342" s="362" t="s">
        <v>670</v>
      </c>
      <c r="C342" s="363">
        <v>0</v>
      </c>
      <c r="D342" s="363"/>
      <c r="E342" s="359" t="str">
        <f t="shared" si="5"/>
        <v/>
      </c>
    </row>
    <row r="343" ht="36" customHeight="1" spans="1:5">
      <c r="A343" s="485" t="s">
        <v>671</v>
      </c>
      <c r="B343" s="362" t="s">
        <v>672</v>
      </c>
      <c r="C343" s="363">
        <v>0</v>
      </c>
      <c r="D343" s="363"/>
      <c r="E343" s="359" t="str">
        <f t="shared" si="5"/>
        <v/>
      </c>
    </row>
    <row r="344" ht="36" customHeight="1" spans="1:5">
      <c r="A344" s="485" t="s">
        <v>673</v>
      </c>
      <c r="B344" s="362" t="s">
        <v>674</v>
      </c>
      <c r="C344" s="363">
        <v>0</v>
      </c>
      <c r="D344" s="363"/>
      <c r="E344" s="359" t="str">
        <f t="shared" si="5"/>
        <v/>
      </c>
    </row>
    <row r="345" ht="36" customHeight="1" spans="1:5">
      <c r="A345" s="485" t="s">
        <v>675</v>
      </c>
      <c r="B345" s="362" t="s">
        <v>241</v>
      </c>
      <c r="C345" s="363">
        <v>0</v>
      </c>
      <c r="D345" s="363"/>
      <c r="E345" s="359" t="str">
        <f t="shared" si="5"/>
        <v/>
      </c>
    </row>
    <row r="346" ht="36" customHeight="1" spans="1:5">
      <c r="A346" s="485" t="s">
        <v>676</v>
      </c>
      <c r="B346" s="362" t="s">
        <v>158</v>
      </c>
      <c r="C346" s="363">
        <v>0</v>
      </c>
      <c r="D346" s="363"/>
      <c r="E346" s="359" t="str">
        <f t="shared" si="5"/>
        <v/>
      </c>
    </row>
    <row r="347" ht="36" customHeight="1" spans="1:5">
      <c r="A347" s="485" t="s">
        <v>677</v>
      </c>
      <c r="B347" s="362" t="s">
        <v>678</v>
      </c>
      <c r="C347" s="363">
        <v>0</v>
      </c>
      <c r="D347" s="363"/>
      <c r="E347" s="359" t="str">
        <f t="shared" si="5"/>
        <v/>
      </c>
    </row>
    <row r="348" ht="36" customHeight="1" spans="1:5">
      <c r="A348" s="484" t="s">
        <v>679</v>
      </c>
      <c r="B348" s="357" t="s">
        <v>680</v>
      </c>
      <c r="C348" s="358">
        <v>0</v>
      </c>
      <c r="D348" s="358">
        <v>0</v>
      </c>
      <c r="E348" s="359" t="str">
        <f t="shared" si="5"/>
        <v/>
      </c>
    </row>
    <row r="349" ht="36" customHeight="1" spans="1:5">
      <c r="A349" s="485" t="s">
        <v>681</v>
      </c>
      <c r="B349" s="362" t="s">
        <v>140</v>
      </c>
      <c r="C349" s="363">
        <v>0</v>
      </c>
      <c r="D349" s="363"/>
      <c r="E349" s="359" t="str">
        <f t="shared" si="5"/>
        <v/>
      </c>
    </row>
    <row r="350" ht="36" customHeight="1" spans="1:5">
      <c r="A350" s="485" t="s">
        <v>682</v>
      </c>
      <c r="B350" s="362" t="s">
        <v>142</v>
      </c>
      <c r="C350" s="363">
        <v>0</v>
      </c>
      <c r="D350" s="363"/>
      <c r="E350" s="359" t="str">
        <f t="shared" si="5"/>
        <v/>
      </c>
    </row>
    <row r="351" ht="36" customHeight="1" spans="1:5">
      <c r="A351" s="485" t="s">
        <v>683</v>
      </c>
      <c r="B351" s="362" t="s">
        <v>144</v>
      </c>
      <c r="C351" s="363">
        <v>0</v>
      </c>
      <c r="D351" s="363"/>
      <c r="E351" s="359" t="str">
        <f t="shared" si="5"/>
        <v/>
      </c>
    </row>
    <row r="352" ht="36" customHeight="1" spans="1:5">
      <c r="A352" s="485" t="s">
        <v>684</v>
      </c>
      <c r="B352" s="362" t="s">
        <v>685</v>
      </c>
      <c r="C352" s="363">
        <v>0</v>
      </c>
      <c r="D352" s="363"/>
      <c r="E352" s="359" t="str">
        <f t="shared" si="5"/>
        <v/>
      </c>
    </row>
    <row r="353" ht="36" customHeight="1" spans="1:5">
      <c r="A353" s="485" t="s">
        <v>686</v>
      </c>
      <c r="B353" s="362" t="s">
        <v>687</v>
      </c>
      <c r="C353" s="363">
        <v>0</v>
      </c>
      <c r="D353" s="363"/>
      <c r="E353" s="359" t="str">
        <f t="shared" si="5"/>
        <v/>
      </c>
    </row>
    <row r="354" ht="36" customHeight="1" spans="1:5">
      <c r="A354" s="485" t="s">
        <v>688</v>
      </c>
      <c r="B354" s="362" t="s">
        <v>158</v>
      </c>
      <c r="C354" s="363">
        <v>0</v>
      </c>
      <c r="D354" s="363"/>
      <c r="E354" s="359" t="str">
        <f t="shared" si="5"/>
        <v/>
      </c>
    </row>
    <row r="355" ht="36" customHeight="1" spans="1:5">
      <c r="A355" s="485" t="s">
        <v>689</v>
      </c>
      <c r="B355" s="362" t="s">
        <v>690</v>
      </c>
      <c r="C355" s="363">
        <v>0</v>
      </c>
      <c r="D355" s="363"/>
      <c r="E355" s="359" t="str">
        <f t="shared" si="5"/>
        <v/>
      </c>
    </row>
    <row r="356" ht="36" customHeight="1" spans="1:5">
      <c r="A356" s="484" t="s">
        <v>691</v>
      </c>
      <c r="B356" s="357" t="s">
        <v>692</v>
      </c>
      <c r="C356" s="358">
        <v>0</v>
      </c>
      <c r="D356" s="358">
        <v>0</v>
      </c>
      <c r="E356" s="359" t="str">
        <f t="shared" si="5"/>
        <v/>
      </c>
    </row>
    <row r="357" ht="36" customHeight="1" spans="1:5">
      <c r="A357" s="485" t="s">
        <v>693</v>
      </c>
      <c r="B357" s="362" t="s">
        <v>140</v>
      </c>
      <c r="C357" s="363">
        <v>0</v>
      </c>
      <c r="D357" s="363"/>
      <c r="E357" s="359" t="str">
        <f t="shared" si="5"/>
        <v/>
      </c>
    </row>
    <row r="358" ht="36" customHeight="1" spans="1:5">
      <c r="A358" s="485" t="s">
        <v>694</v>
      </c>
      <c r="B358" s="362" t="s">
        <v>142</v>
      </c>
      <c r="C358" s="363">
        <v>0</v>
      </c>
      <c r="D358" s="363"/>
      <c r="E358" s="359" t="str">
        <f t="shared" si="5"/>
        <v/>
      </c>
    </row>
    <row r="359" ht="36" customHeight="1" spans="1:5">
      <c r="A359" s="485" t="s">
        <v>695</v>
      </c>
      <c r="B359" s="362" t="s">
        <v>241</v>
      </c>
      <c r="C359" s="363">
        <v>0</v>
      </c>
      <c r="D359" s="363"/>
      <c r="E359" s="359" t="str">
        <f t="shared" si="5"/>
        <v/>
      </c>
    </row>
    <row r="360" ht="36" customHeight="1" spans="1:5">
      <c r="A360" s="485" t="s">
        <v>696</v>
      </c>
      <c r="B360" s="362" t="s">
        <v>697</v>
      </c>
      <c r="C360" s="363">
        <v>0</v>
      </c>
      <c r="D360" s="363"/>
      <c r="E360" s="359" t="str">
        <f t="shared" si="5"/>
        <v/>
      </c>
    </row>
    <row r="361" ht="36" customHeight="1" spans="1:5">
      <c r="A361" s="485" t="s">
        <v>698</v>
      </c>
      <c r="B361" s="362" t="s">
        <v>699</v>
      </c>
      <c r="C361" s="363">
        <v>0</v>
      </c>
      <c r="D361" s="363"/>
      <c r="E361" s="359" t="str">
        <f t="shared" si="5"/>
        <v/>
      </c>
    </row>
    <row r="362" ht="36" customHeight="1" spans="1:5">
      <c r="A362" s="484" t="s">
        <v>700</v>
      </c>
      <c r="B362" s="357" t="s">
        <v>701</v>
      </c>
      <c r="C362" s="358">
        <v>465</v>
      </c>
      <c r="D362" s="358">
        <v>270</v>
      </c>
      <c r="E362" s="359">
        <f t="shared" si="5"/>
        <v>-0.419</v>
      </c>
    </row>
    <row r="363" ht="36" customHeight="1" spans="1:5">
      <c r="A363" s="485">
        <v>2049902</v>
      </c>
      <c r="B363" s="362" t="s">
        <v>702</v>
      </c>
      <c r="C363" s="363">
        <v>15</v>
      </c>
      <c r="D363" s="363"/>
      <c r="E363" s="359">
        <f t="shared" si="5"/>
        <v>-1</v>
      </c>
    </row>
    <row r="364" ht="36" customHeight="1" spans="1:5">
      <c r="A364" s="493" t="s">
        <v>703</v>
      </c>
      <c r="B364" s="362" t="s">
        <v>704</v>
      </c>
      <c r="C364" s="363">
        <v>450</v>
      </c>
      <c r="D364" s="363">
        <v>270</v>
      </c>
      <c r="E364" s="359">
        <f t="shared" si="5"/>
        <v>-0.4</v>
      </c>
    </row>
    <row r="365" ht="36" customHeight="1" spans="1:5">
      <c r="A365" s="494" t="s">
        <v>705</v>
      </c>
      <c r="B365" s="489" t="s">
        <v>521</v>
      </c>
      <c r="C365" s="490"/>
      <c r="D365" s="490"/>
      <c r="E365" s="359" t="str">
        <f t="shared" si="5"/>
        <v/>
      </c>
    </row>
    <row r="366" ht="36" customHeight="1" spans="1:5">
      <c r="A366" s="494" t="s">
        <v>706</v>
      </c>
      <c r="B366" s="489" t="s">
        <v>707</v>
      </c>
      <c r="C366" s="490"/>
      <c r="D366" s="490"/>
      <c r="E366" s="359" t="str">
        <f t="shared" si="5"/>
        <v/>
      </c>
    </row>
    <row r="367" ht="36" customHeight="1" spans="1:5">
      <c r="A367" s="484" t="s">
        <v>79</v>
      </c>
      <c r="B367" s="357" t="s">
        <v>80</v>
      </c>
      <c r="C367" s="358">
        <v>47198</v>
      </c>
      <c r="D367" s="358">
        <v>45880</v>
      </c>
      <c r="E367" s="359">
        <f t="shared" si="5"/>
        <v>-0.028</v>
      </c>
    </row>
    <row r="368" ht="36" customHeight="1" spans="1:5">
      <c r="A368" s="484" t="s">
        <v>708</v>
      </c>
      <c r="B368" s="357" t="s">
        <v>709</v>
      </c>
      <c r="C368" s="358">
        <v>889</v>
      </c>
      <c r="D368" s="358">
        <v>844</v>
      </c>
      <c r="E368" s="359">
        <f t="shared" si="5"/>
        <v>-0.051</v>
      </c>
    </row>
    <row r="369" ht="36" customHeight="1" spans="1:5">
      <c r="A369" s="485" t="s">
        <v>710</v>
      </c>
      <c r="B369" s="362" t="s">
        <v>140</v>
      </c>
      <c r="C369" s="363">
        <v>819</v>
      </c>
      <c r="D369" s="363">
        <v>844</v>
      </c>
      <c r="E369" s="359">
        <f t="shared" si="5"/>
        <v>0.031</v>
      </c>
    </row>
    <row r="370" ht="36" customHeight="1" spans="1:5">
      <c r="A370" s="485" t="s">
        <v>711</v>
      </c>
      <c r="B370" s="362" t="s">
        <v>142</v>
      </c>
      <c r="C370" s="363">
        <v>70</v>
      </c>
      <c r="D370" s="363"/>
      <c r="E370" s="359">
        <f t="shared" si="5"/>
        <v>-1</v>
      </c>
    </row>
    <row r="371" ht="36" customHeight="1" spans="1:5">
      <c r="A371" s="485" t="s">
        <v>712</v>
      </c>
      <c r="B371" s="362" t="s">
        <v>144</v>
      </c>
      <c r="C371" s="363"/>
      <c r="D371" s="363"/>
      <c r="E371" s="359" t="str">
        <f t="shared" si="5"/>
        <v/>
      </c>
    </row>
    <row r="372" ht="36" customHeight="1" spans="1:5">
      <c r="A372" s="485" t="s">
        <v>713</v>
      </c>
      <c r="B372" s="362" t="s">
        <v>714</v>
      </c>
      <c r="C372" s="363"/>
      <c r="D372" s="363"/>
      <c r="E372" s="359" t="str">
        <f t="shared" si="5"/>
        <v/>
      </c>
    </row>
    <row r="373" ht="36" customHeight="1" spans="1:5">
      <c r="A373" s="484" t="s">
        <v>715</v>
      </c>
      <c r="B373" s="357" t="s">
        <v>716</v>
      </c>
      <c r="C373" s="358">
        <v>44120</v>
      </c>
      <c r="D373" s="358">
        <v>42789</v>
      </c>
      <c r="E373" s="359">
        <f t="shared" si="5"/>
        <v>-0.03</v>
      </c>
    </row>
    <row r="374" ht="36" customHeight="1" spans="1:5">
      <c r="A374" s="485" t="s">
        <v>717</v>
      </c>
      <c r="B374" s="362" t="s">
        <v>718</v>
      </c>
      <c r="C374" s="363">
        <v>3821</v>
      </c>
      <c r="D374" s="363">
        <v>4130</v>
      </c>
      <c r="E374" s="359">
        <f t="shared" si="5"/>
        <v>0.081</v>
      </c>
    </row>
    <row r="375" ht="36" customHeight="1" spans="1:5">
      <c r="A375" s="485" t="s">
        <v>719</v>
      </c>
      <c r="B375" s="362" t="s">
        <v>720</v>
      </c>
      <c r="C375" s="363">
        <v>24722</v>
      </c>
      <c r="D375" s="363">
        <v>22417</v>
      </c>
      <c r="E375" s="359">
        <f t="shared" si="5"/>
        <v>-0.093</v>
      </c>
    </row>
    <row r="376" ht="36" customHeight="1" spans="1:5">
      <c r="A376" s="485" t="s">
        <v>721</v>
      </c>
      <c r="B376" s="362" t="s">
        <v>722</v>
      </c>
      <c r="C376" s="363">
        <v>8793</v>
      </c>
      <c r="D376" s="363">
        <v>11815</v>
      </c>
      <c r="E376" s="359">
        <f t="shared" si="5"/>
        <v>0.344</v>
      </c>
    </row>
    <row r="377" ht="36" customHeight="1" spans="1:5">
      <c r="A377" s="485" t="s">
        <v>723</v>
      </c>
      <c r="B377" s="362" t="s">
        <v>724</v>
      </c>
      <c r="C377" s="363">
        <v>5347</v>
      </c>
      <c r="D377" s="363">
        <v>4194</v>
      </c>
      <c r="E377" s="359">
        <f t="shared" si="5"/>
        <v>-0.216</v>
      </c>
    </row>
    <row r="378" ht="36" customHeight="1" spans="1:5">
      <c r="A378" s="485" t="s">
        <v>725</v>
      </c>
      <c r="B378" s="362" t="s">
        <v>726</v>
      </c>
      <c r="C378" s="363">
        <v>236</v>
      </c>
      <c r="D378" s="363">
        <v>106</v>
      </c>
      <c r="E378" s="359">
        <f t="shared" si="5"/>
        <v>-0.551</v>
      </c>
    </row>
    <row r="379" ht="36" customHeight="1" spans="1:5">
      <c r="A379" s="485" t="s">
        <v>727</v>
      </c>
      <c r="B379" s="362" t="s">
        <v>728</v>
      </c>
      <c r="C379" s="363"/>
      <c r="D379" s="363"/>
      <c r="E379" s="359" t="str">
        <f t="shared" si="5"/>
        <v/>
      </c>
    </row>
    <row r="380" ht="36" customHeight="1" spans="1:5">
      <c r="A380" s="485" t="s">
        <v>729</v>
      </c>
      <c r="B380" s="362" t="s">
        <v>730</v>
      </c>
      <c r="C380" s="363"/>
      <c r="D380" s="363"/>
      <c r="E380" s="359" t="str">
        <f t="shared" si="5"/>
        <v/>
      </c>
    </row>
    <row r="381" ht="36" customHeight="1" spans="1:5">
      <c r="A381" s="485" t="s">
        <v>731</v>
      </c>
      <c r="B381" s="362" t="s">
        <v>732</v>
      </c>
      <c r="C381" s="363">
        <v>1201</v>
      </c>
      <c r="D381" s="363">
        <v>127</v>
      </c>
      <c r="E381" s="359">
        <f t="shared" si="5"/>
        <v>-0.894</v>
      </c>
    </row>
    <row r="382" ht="36" customHeight="1" spans="1:5">
      <c r="A382" s="484" t="s">
        <v>733</v>
      </c>
      <c r="B382" s="357" t="s">
        <v>734</v>
      </c>
      <c r="C382" s="358">
        <v>1382</v>
      </c>
      <c r="D382" s="358">
        <v>1184</v>
      </c>
      <c r="E382" s="359">
        <f t="shared" si="5"/>
        <v>-0.143</v>
      </c>
    </row>
    <row r="383" ht="36" customHeight="1" spans="1:5">
      <c r="A383" s="485" t="s">
        <v>735</v>
      </c>
      <c r="B383" s="362" t="s">
        <v>736</v>
      </c>
      <c r="C383" s="363"/>
      <c r="D383" s="363"/>
      <c r="E383" s="359" t="str">
        <f t="shared" si="5"/>
        <v/>
      </c>
    </row>
    <row r="384" ht="36" customHeight="1" spans="1:5">
      <c r="A384" s="485" t="s">
        <v>737</v>
      </c>
      <c r="B384" s="362" t="s">
        <v>738</v>
      </c>
      <c r="C384" s="363">
        <v>1382</v>
      </c>
      <c r="D384" s="363">
        <v>1184</v>
      </c>
      <c r="E384" s="359">
        <f t="shared" si="5"/>
        <v>-0.143</v>
      </c>
    </row>
    <row r="385" ht="36" customHeight="1" spans="1:5">
      <c r="A385" s="485" t="s">
        <v>739</v>
      </c>
      <c r="B385" s="362" t="s">
        <v>740</v>
      </c>
      <c r="C385" s="363"/>
      <c r="D385" s="363"/>
      <c r="E385" s="359" t="str">
        <f t="shared" si="5"/>
        <v/>
      </c>
    </row>
    <row r="386" ht="36" customHeight="1" spans="1:5">
      <c r="A386" s="485" t="s">
        <v>741</v>
      </c>
      <c r="B386" s="362" t="s">
        <v>742</v>
      </c>
      <c r="C386" s="363"/>
      <c r="D386" s="363"/>
      <c r="E386" s="359" t="str">
        <f t="shared" si="5"/>
        <v/>
      </c>
    </row>
    <row r="387" ht="36" customHeight="1" spans="1:5">
      <c r="A387" s="485" t="s">
        <v>743</v>
      </c>
      <c r="B387" s="362" t="s">
        <v>744</v>
      </c>
      <c r="C387" s="363"/>
      <c r="D387" s="363"/>
      <c r="E387" s="359" t="str">
        <f t="shared" si="5"/>
        <v/>
      </c>
    </row>
    <row r="388" ht="36" customHeight="1" spans="1:5">
      <c r="A388" s="484" t="s">
        <v>745</v>
      </c>
      <c r="B388" s="357" t="s">
        <v>746</v>
      </c>
      <c r="C388" s="358"/>
      <c r="D388" s="358"/>
      <c r="E388" s="359" t="str">
        <f t="shared" ref="E388:E451" si="6">IF(C388&gt;0,D388/C388-1,IF(C388&lt;0,-(D388/C388-1),""))</f>
        <v/>
      </c>
    </row>
    <row r="389" ht="36" customHeight="1" spans="1:5">
      <c r="A389" s="485" t="s">
        <v>747</v>
      </c>
      <c r="B389" s="362" t="s">
        <v>748</v>
      </c>
      <c r="C389" s="363"/>
      <c r="D389" s="363"/>
      <c r="E389" s="359" t="str">
        <f t="shared" si="6"/>
        <v/>
      </c>
    </row>
    <row r="390" ht="36" customHeight="1" spans="1:5">
      <c r="A390" s="485" t="s">
        <v>749</v>
      </c>
      <c r="B390" s="362" t="s">
        <v>750</v>
      </c>
      <c r="C390" s="363"/>
      <c r="D390" s="363"/>
      <c r="E390" s="359" t="str">
        <f t="shared" si="6"/>
        <v/>
      </c>
    </row>
    <row r="391" ht="36" customHeight="1" spans="1:5">
      <c r="A391" s="485" t="s">
        <v>751</v>
      </c>
      <c r="B391" s="362" t="s">
        <v>752</v>
      </c>
      <c r="C391" s="363"/>
      <c r="D391" s="363"/>
      <c r="E391" s="359" t="str">
        <f t="shared" si="6"/>
        <v/>
      </c>
    </row>
    <row r="392" ht="36" customHeight="1" spans="1:5">
      <c r="A392" s="485" t="s">
        <v>753</v>
      </c>
      <c r="B392" s="362" t="s">
        <v>754</v>
      </c>
      <c r="C392" s="363"/>
      <c r="D392" s="363"/>
      <c r="E392" s="359" t="str">
        <f t="shared" si="6"/>
        <v/>
      </c>
    </row>
    <row r="393" ht="36" customHeight="1" spans="1:5">
      <c r="A393" s="485" t="s">
        <v>755</v>
      </c>
      <c r="B393" s="362" t="s">
        <v>756</v>
      </c>
      <c r="C393" s="363"/>
      <c r="D393" s="363"/>
      <c r="E393" s="359" t="str">
        <f t="shared" si="6"/>
        <v/>
      </c>
    </row>
    <row r="394" ht="36" customHeight="1" spans="1:5">
      <c r="A394" s="484" t="s">
        <v>757</v>
      </c>
      <c r="B394" s="357" t="s">
        <v>758</v>
      </c>
      <c r="C394" s="358"/>
      <c r="D394" s="358"/>
      <c r="E394" s="359" t="str">
        <f t="shared" si="6"/>
        <v/>
      </c>
    </row>
    <row r="395" ht="36" customHeight="1" spans="1:5">
      <c r="A395" s="485" t="s">
        <v>759</v>
      </c>
      <c r="B395" s="362" t="s">
        <v>760</v>
      </c>
      <c r="C395" s="363"/>
      <c r="D395" s="363"/>
      <c r="E395" s="359" t="str">
        <f t="shared" si="6"/>
        <v/>
      </c>
    </row>
    <row r="396" ht="36" customHeight="1" spans="1:5">
      <c r="A396" s="485" t="s">
        <v>761</v>
      </c>
      <c r="B396" s="362" t="s">
        <v>762</v>
      </c>
      <c r="C396" s="363"/>
      <c r="D396" s="363"/>
      <c r="E396" s="359" t="str">
        <f t="shared" si="6"/>
        <v/>
      </c>
    </row>
    <row r="397" ht="36" customHeight="1" spans="1:5">
      <c r="A397" s="485" t="s">
        <v>763</v>
      </c>
      <c r="B397" s="362" t="s">
        <v>764</v>
      </c>
      <c r="C397" s="363"/>
      <c r="D397" s="363"/>
      <c r="E397" s="359" t="str">
        <f t="shared" si="6"/>
        <v/>
      </c>
    </row>
    <row r="398" ht="36" customHeight="1" spans="1:5">
      <c r="A398" s="484" t="s">
        <v>765</v>
      </c>
      <c r="B398" s="357" t="s">
        <v>766</v>
      </c>
      <c r="C398" s="358"/>
      <c r="D398" s="358"/>
      <c r="E398" s="359" t="str">
        <f t="shared" si="6"/>
        <v/>
      </c>
    </row>
    <row r="399" ht="36" customHeight="1" spans="1:5">
      <c r="A399" s="485" t="s">
        <v>767</v>
      </c>
      <c r="B399" s="362" t="s">
        <v>768</v>
      </c>
      <c r="C399" s="363"/>
      <c r="D399" s="363"/>
      <c r="E399" s="359" t="str">
        <f t="shared" si="6"/>
        <v/>
      </c>
    </row>
    <row r="400" ht="36" customHeight="1" spans="1:5">
      <c r="A400" s="485" t="s">
        <v>769</v>
      </c>
      <c r="B400" s="362" t="s">
        <v>770</v>
      </c>
      <c r="C400" s="363"/>
      <c r="D400" s="363"/>
      <c r="E400" s="359" t="str">
        <f t="shared" si="6"/>
        <v/>
      </c>
    </row>
    <row r="401" ht="36" customHeight="1" spans="1:5">
      <c r="A401" s="485" t="s">
        <v>771</v>
      </c>
      <c r="B401" s="362" t="s">
        <v>772</v>
      </c>
      <c r="C401" s="363"/>
      <c r="D401" s="363"/>
      <c r="E401" s="359" t="str">
        <f t="shared" si="6"/>
        <v/>
      </c>
    </row>
    <row r="402" ht="36" customHeight="1" spans="1:5">
      <c r="A402" s="484" t="s">
        <v>773</v>
      </c>
      <c r="B402" s="357" t="s">
        <v>774</v>
      </c>
      <c r="C402" s="358">
        <v>123</v>
      </c>
      <c r="D402" s="358">
        <v>142</v>
      </c>
      <c r="E402" s="359">
        <f t="shared" si="6"/>
        <v>0.154</v>
      </c>
    </row>
    <row r="403" ht="36" customHeight="1" spans="1:5">
      <c r="A403" s="485" t="s">
        <v>775</v>
      </c>
      <c r="B403" s="362" t="s">
        <v>776</v>
      </c>
      <c r="C403" s="363">
        <v>123</v>
      </c>
      <c r="D403" s="363">
        <v>142</v>
      </c>
      <c r="E403" s="359">
        <f t="shared" si="6"/>
        <v>0.154</v>
      </c>
    </row>
    <row r="404" ht="36" customHeight="1" spans="1:5">
      <c r="A404" s="485" t="s">
        <v>777</v>
      </c>
      <c r="B404" s="362" t="s">
        <v>778</v>
      </c>
      <c r="C404" s="363"/>
      <c r="D404" s="363"/>
      <c r="E404" s="359" t="str">
        <f t="shared" si="6"/>
        <v/>
      </c>
    </row>
    <row r="405" ht="36" customHeight="1" spans="1:5">
      <c r="A405" s="485" t="s">
        <v>779</v>
      </c>
      <c r="B405" s="362" t="s">
        <v>780</v>
      </c>
      <c r="C405" s="363"/>
      <c r="D405" s="363"/>
      <c r="E405" s="359" t="str">
        <f t="shared" si="6"/>
        <v/>
      </c>
    </row>
    <row r="406" ht="36" customHeight="1" spans="1:5">
      <c r="A406" s="484" t="s">
        <v>781</v>
      </c>
      <c r="B406" s="357" t="s">
        <v>782</v>
      </c>
      <c r="C406" s="358">
        <v>385</v>
      </c>
      <c r="D406" s="358">
        <v>295</v>
      </c>
      <c r="E406" s="359">
        <f t="shared" si="6"/>
        <v>-0.234</v>
      </c>
    </row>
    <row r="407" ht="36" customHeight="1" spans="1:5">
      <c r="A407" s="485" t="s">
        <v>783</v>
      </c>
      <c r="B407" s="362" t="s">
        <v>784</v>
      </c>
      <c r="C407" s="363">
        <v>80</v>
      </c>
      <c r="D407" s="363">
        <v>50</v>
      </c>
      <c r="E407" s="359">
        <f t="shared" si="6"/>
        <v>-0.375</v>
      </c>
    </row>
    <row r="408" ht="36" customHeight="1" spans="1:5">
      <c r="A408" s="485" t="s">
        <v>785</v>
      </c>
      <c r="B408" s="362" t="s">
        <v>786</v>
      </c>
      <c r="C408" s="363">
        <v>217</v>
      </c>
      <c r="D408" s="363">
        <v>245</v>
      </c>
      <c r="E408" s="359">
        <f t="shared" si="6"/>
        <v>0.129</v>
      </c>
    </row>
    <row r="409" ht="36" customHeight="1" spans="1:5">
      <c r="A409" s="485" t="s">
        <v>787</v>
      </c>
      <c r="B409" s="362" t="s">
        <v>788</v>
      </c>
      <c r="C409" s="363">
        <v>88</v>
      </c>
      <c r="D409" s="363"/>
      <c r="E409" s="359">
        <f t="shared" si="6"/>
        <v>-1</v>
      </c>
    </row>
    <row r="410" ht="36" customHeight="1" spans="1:5">
      <c r="A410" s="485" t="s">
        <v>789</v>
      </c>
      <c r="B410" s="362" t="s">
        <v>790</v>
      </c>
      <c r="C410" s="363"/>
      <c r="D410" s="363"/>
      <c r="E410" s="359" t="str">
        <f t="shared" si="6"/>
        <v/>
      </c>
    </row>
    <row r="411" ht="36" customHeight="1" spans="1:5">
      <c r="A411" s="485" t="s">
        <v>791</v>
      </c>
      <c r="B411" s="362" t="s">
        <v>792</v>
      </c>
      <c r="C411" s="363"/>
      <c r="D411" s="363"/>
      <c r="E411" s="359" t="str">
        <f t="shared" si="6"/>
        <v/>
      </c>
    </row>
    <row r="412" ht="36" customHeight="1" spans="1:5">
      <c r="A412" s="484" t="s">
        <v>793</v>
      </c>
      <c r="B412" s="357" t="s">
        <v>794</v>
      </c>
      <c r="C412" s="358">
        <v>254</v>
      </c>
      <c r="D412" s="358">
        <v>480</v>
      </c>
      <c r="E412" s="359">
        <f t="shared" si="6"/>
        <v>0.89</v>
      </c>
    </row>
    <row r="413" s="475" customFormat="1" ht="36" customHeight="1" spans="1:5">
      <c r="A413" s="485" t="s">
        <v>795</v>
      </c>
      <c r="B413" s="362" t="s">
        <v>796</v>
      </c>
      <c r="C413" s="363">
        <v>185</v>
      </c>
      <c r="D413" s="363">
        <v>470</v>
      </c>
      <c r="E413" s="359">
        <f t="shared" si="6"/>
        <v>1.541</v>
      </c>
    </row>
    <row r="414" ht="36" customHeight="1" spans="1:5">
      <c r="A414" s="485" t="s">
        <v>797</v>
      </c>
      <c r="B414" s="362" t="s">
        <v>798</v>
      </c>
      <c r="C414" s="363"/>
      <c r="D414" s="363"/>
      <c r="E414" s="359" t="str">
        <f t="shared" si="6"/>
        <v/>
      </c>
    </row>
    <row r="415" ht="36" customHeight="1" spans="1:5">
      <c r="A415" s="485" t="s">
        <v>799</v>
      </c>
      <c r="B415" s="362" t="s">
        <v>800</v>
      </c>
      <c r="C415" s="363"/>
      <c r="D415" s="363"/>
      <c r="E415" s="359" t="str">
        <f t="shared" si="6"/>
        <v/>
      </c>
    </row>
    <row r="416" s="475" customFormat="1" ht="36" customHeight="1" spans="1:5">
      <c r="A416" s="485" t="s">
        <v>801</v>
      </c>
      <c r="B416" s="362" t="s">
        <v>802</v>
      </c>
      <c r="C416" s="363"/>
      <c r="D416" s="363"/>
      <c r="E416" s="359" t="str">
        <f t="shared" si="6"/>
        <v/>
      </c>
    </row>
    <row r="417" ht="36" customHeight="1" spans="1:5">
      <c r="A417" s="485" t="s">
        <v>803</v>
      </c>
      <c r="B417" s="362" t="s">
        <v>804</v>
      </c>
      <c r="C417" s="363"/>
      <c r="D417" s="363"/>
      <c r="E417" s="359" t="str">
        <f t="shared" si="6"/>
        <v/>
      </c>
    </row>
    <row r="418" ht="36" customHeight="1" spans="1:5">
      <c r="A418" s="485" t="s">
        <v>805</v>
      </c>
      <c r="B418" s="362" t="s">
        <v>806</v>
      </c>
      <c r="C418" s="363">
        <v>69</v>
      </c>
      <c r="D418" s="363">
        <v>10</v>
      </c>
      <c r="E418" s="359">
        <f t="shared" si="6"/>
        <v>-0.855</v>
      </c>
    </row>
    <row r="419" ht="36" customHeight="1" spans="1:5">
      <c r="A419" s="484" t="s">
        <v>807</v>
      </c>
      <c r="B419" s="357" t="s">
        <v>808</v>
      </c>
      <c r="C419" s="358">
        <v>45</v>
      </c>
      <c r="D419" s="358">
        <v>146</v>
      </c>
      <c r="E419" s="359">
        <f t="shared" si="6"/>
        <v>2.244</v>
      </c>
    </row>
    <row r="420" ht="36" customHeight="1" spans="1:5">
      <c r="A420" s="364">
        <v>2059999</v>
      </c>
      <c r="B420" s="362" t="s">
        <v>809</v>
      </c>
      <c r="C420" s="363">
        <v>45</v>
      </c>
      <c r="D420" s="363">
        <v>146</v>
      </c>
      <c r="E420" s="359">
        <f t="shared" si="6"/>
        <v>2.244</v>
      </c>
    </row>
    <row r="421" ht="36" customHeight="1" spans="1:5">
      <c r="A421" s="488" t="s">
        <v>810</v>
      </c>
      <c r="B421" s="489" t="s">
        <v>521</v>
      </c>
      <c r="C421" s="490"/>
      <c r="D421" s="490"/>
      <c r="E421" s="359" t="str">
        <f t="shared" si="6"/>
        <v/>
      </c>
    </row>
    <row r="422" ht="36" customHeight="1" spans="1:5">
      <c r="A422" s="488" t="s">
        <v>811</v>
      </c>
      <c r="B422" s="489" t="s">
        <v>812</v>
      </c>
      <c r="C422" s="490"/>
      <c r="D422" s="490"/>
      <c r="E422" s="359" t="str">
        <f t="shared" si="6"/>
        <v/>
      </c>
    </row>
    <row r="423" ht="36" customHeight="1" spans="1:5">
      <c r="A423" s="484" t="s">
        <v>81</v>
      </c>
      <c r="B423" s="357" t="s">
        <v>82</v>
      </c>
      <c r="C423" s="358">
        <v>426</v>
      </c>
      <c r="D423" s="358">
        <v>406</v>
      </c>
      <c r="E423" s="359">
        <f t="shared" si="6"/>
        <v>-0.047</v>
      </c>
    </row>
    <row r="424" ht="36" customHeight="1" spans="1:5">
      <c r="A424" s="484" t="s">
        <v>813</v>
      </c>
      <c r="B424" s="357" t="s">
        <v>814</v>
      </c>
      <c r="C424" s="358">
        <v>75</v>
      </c>
      <c r="D424" s="358">
        <v>53</v>
      </c>
      <c r="E424" s="359">
        <f t="shared" si="6"/>
        <v>-0.293</v>
      </c>
    </row>
    <row r="425" ht="36" customHeight="1" spans="1:5">
      <c r="A425" s="485" t="s">
        <v>815</v>
      </c>
      <c r="B425" s="362" t="s">
        <v>140</v>
      </c>
      <c r="C425" s="363">
        <v>51</v>
      </c>
      <c r="D425" s="363">
        <v>23</v>
      </c>
      <c r="E425" s="359">
        <f t="shared" si="6"/>
        <v>-0.549</v>
      </c>
    </row>
    <row r="426" ht="36" customHeight="1" spans="1:5">
      <c r="A426" s="485" t="s">
        <v>816</v>
      </c>
      <c r="B426" s="362" t="s">
        <v>142</v>
      </c>
      <c r="C426" s="363">
        <v>24</v>
      </c>
      <c r="D426" s="363">
        <v>30</v>
      </c>
      <c r="E426" s="359">
        <f t="shared" si="6"/>
        <v>0.25</v>
      </c>
    </row>
    <row r="427" ht="36" customHeight="1" spans="1:5">
      <c r="A427" s="485" t="s">
        <v>817</v>
      </c>
      <c r="B427" s="362" t="s">
        <v>144</v>
      </c>
      <c r="C427" s="363"/>
      <c r="D427" s="363"/>
      <c r="E427" s="359" t="str">
        <f t="shared" si="6"/>
        <v/>
      </c>
    </row>
    <row r="428" ht="36" customHeight="1" spans="1:5">
      <c r="A428" s="485" t="s">
        <v>818</v>
      </c>
      <c r="B428" s="362" t="s">
        <v>819</v>
      </c>
      <c r="C428" s="363"/>
      <c r="D428" s="363"/>
      <c r="E428" s="359" t="str">
        <f t="shared" si="6"/>
        <v/>
      </c>
    </row>
    <row r="429" ht="36" customHeight="1" spans="1:5">
      <c r="A429" s="484" t="s">
        <v>820</v>
      </c>
      <c r="B429" s="357" t="s">
        <v>821</v>
      </c>
      <c r="C429" s="358"/>
      <c r="D429" s="358"/>
      <c r="E429" s="359" t="str">
        <f t="shared" si="6"/>
        <v/>
      </c>
    </row>
    <row r="430" ht="36" customHeight="1" spans="1:5">
      <c r="A430" s="485" t="s">
        <v>822</v>
      </c>
      <c r="B430" s="362" t="s">
        <v>823</v>
      </c>
      <c r="C430" s="363"/>
      <c r="D430" s="363"/>
      <c r="E430" s="359" t="str">
        <f t="shared" si="6"/>
        <v/>
      </c>
    </row>
    <row r="431" ht="36" customHeight="1" spans="1:5">
      <c r="A431" s="485" t="s">
        <v>824</v>
      </c>
      <c r="B431" s="362" t="s">
        <v>825</v>
      </c>
      <c r="C431" s="363"/>
      <c r="D431" s="363"/>
      <c r="E431" s="359" t="str">
        <f t="shared" si="6"/>
        <v/>
      </c>
    </row>
    <row r="432" ht="36" customHeight="1" spans="1:5">
      <c r="A432" s="485" t="s">
        <v>826</v>
      </c>
      <c r="B432" s="362" t="s">
        <v>827</v>
      </c>
      <c r="C432" s="363"/>
      <c r="D432" s="363"/>
      <c r="E432" s="359" t="str">
        <f t="shared" si="6"/>
        <v/>
      </c>
    </row>
    <row r="433" ht="36" customHeight="1" spans="1:5">
      <c r="A433" s="485" t="s">
        <v>828</v>
      </c>
      <c r="B433" s="362" t="s">
        <v>829</v>
      </c>
      <c r="C433" s="363"/>
      <c r="D433" s="363"/>
      <c r="E433" s="359" t="str">
        <f t="shared" si="6"/>
        <v/>
      </c>
    </row>
    <row r="434" ht="36" customHeight="1" spans="1:5">
      <c r="A434" s="485" t="s">
        <v>830</v>
      </c>
      <c r="B434" s="362" t="s">
        <v>831</v>
      </c>
      <c r="C434" s="363"/>
      <c r="D434" s="363"/>
      <c r="E434" s="359" t="str">
        <f t="shared" si="6"/>
        <v/>
      </c>
    </row>
    <row r="435" ht="36" customHeight="1" spans="1:5">
      <c r="A435" s="485" t="s">
        <v>832</v>
      </c>
      <c r="B435" s="362" t="s">
        <v>833</v>
      </c>
      <c r="C435" s="363"/>
      <c r="D435" s="363"/>
      <c r="E435" s="359" t="str">
        <f t="shared" si="6"/>
        <v/>
      </c>
    </row>
    <row r="436" ht="36" customHeight="1" spans="1:5">
      <c r="A436" s="487">
        <v>2060208</v>
      </c>
      <c r="B436" s="495" t="s">
        <v>834</v>
      </c>
      <c r="C436" s="363"/>
      <c r="D436" s="363"/>
      <c r="E436" s="359" t="str">
        <f t="shared" si="6"/>
        <v/>
      </c>
    </row>
    <row r="437" ht="36" customHeight="1" spans="1:5">
      <c r="A437" s="485" t="s">
        <v>835</v>
      </c>
      <c r="B437" s="362" t="s">
        <v>836</v>
      </c>
      <c r="C437" s="363"/>
      <c r="D437" s="363"/>
      <c r="E437" s="359" t="str">
        <f t="shared" si="6"/>
        <v/>
      </c>
    </row>
    <row r="438" ht="36" customHeight="1" spans="1:5">
      <c r="A438" s="484" t="s">
        <v>837</v>
      </c>
      <c r="B438" s="357" t="s">
        <v>838</v>
      </c>
      <c r="C438" s="358"/>
      <c r="D438" s="358"/>
      <c r="E438" s="359" t="str">
        <f t="shared" si="6"/>
        <v/>
      </c>
    </row>
    <row r="439" ht="36" customHeight="1" spans="1:5">
      <c r="A439" s="485" t="s">
        <v>839</v>
      </c>
      <c r="B439" s="362" t="s">
        <v>823</v>
      </c>
      <c r="C439" s="363"/>
      <c r="D439" s="363"/>
      <c r="E439" s="359" t="str">
        <f t="shared" si="6"/>
        <v/>
      </c>
    </row>
    <row r="440" ht="36" customHeight="1" spans="1:5">
      <c r="A440" s="485" t="s">
        <v>840</v>
      </c>
      <c r="B440" s="362" t="s">
        <v>841</v>
      </c>
      <c r="C440" s="363"/>
      <c r="D440" s="363"/>
      <c r="E440" s="359" t="str">
        <f t="shared" si="6"/>
        <v/>
      </c>
    </row>
    <row r="441" ht="36" customHeight="1" spans="1:5">
      <c r="A441" s="485" t="s">
        <v>842</v>
      </c>
      <c r="B441" s="362" t="s">
        <v>843</v>
      </c>
      <c r="C441" s="363"/>
      <c r="D441" s="363"/>
      <c r="E441" s="359" t="str">
        <f t="shared" si="6"/>
        <v/>
      </c>
    </row>
    <row r="442" ht="36" customHeight="1" spans="1:5">
      <c r="A442" s="485" t="s">
        <v>844</v>
      </c>
      <c r="B442" s="362" t="s">
        <v>845</v>
      </c>
      <c r="C442" s="363"/>
      <c r="D442" s="363"/>
      <c r="E442" s="359" t="str">
        <f t="shared" si="6"/>
        <v/>
      </c>
    </row>
    <row r="443" ht="36" customHeight="1" spans="1:5">
      <c r="A443" s="485" t="s">
        <v>846</v>
      </c>
      <c r="B443" s="362" t="s">
        <v>847</v>
      </c>
      <c r="C443" s="363"/>
      <c r="D443" s="363"/>
      <c r="E443" s="359" t="str">
        <f t="shared" si="6"/>
        <v/>
      </c>
    </row>
    <row r="444" ht="36" customHeight="1" spans="1:5">
      <c r="A444" s="484" t="s">
        <v>848</v>
      </c>
      <c r="B444" s="357" t="s">
        <v>849</v>
      </c>
      <c r="C444" s="358">
        <v>163</v>
      </c>
      <c r="D444" s="358">
        <v>200</v>
      </c>
      <c r="E444" s="359">
        <f t="shared" si="6"/>
        <v>0.227</v>
      </c>
    </row>
    <row r="445" ht="36" customHeight="1" spans="1:5">
      <c r="A445" s="485" t="s">
        <v>850</v>
      </c>
      <c r="B445" s="362" t="s">
        <v>823</v>
      </c>
      <c r="C445" s="363"/>
      <c r="D445" s="363"/>
      <c r="E445" s="359" t="str">
        <f t="shared" si="6"/>
        <v/>
      </c>
    </row>
    <row r="446" ht="36" customHeight="1" spans="1:5">
      <c r="A446" s="485" t="s">
        <v>851</v>
      </c>
      <c r="B446" s="362" t="s">
        <v>852</v>
      </c>
      <c r="C446" s="363"/>
      <c r="D446" s="363"/>
      <c r="E446" s="359" t="str">
        <f t="shared" si="6"/>
        <v/>
      </c>
    </row>
    <row r="447" ht="36" customHeight="1" spans="1:5">
      <c r="A447" s="496">
        <v>2060405</v>
      </c>
      <c r="B447" s="362" t="s">
        <v>853</v>
      </c>
      <c r="C447" s="363"/>
      <c r="D447" s="363"/>
      <c r="E447" s="359" t="str">
        <f t="shared" si="6"/>
        <v/>
      </c>
    </row>
    <row r="448" ht="36" customHeight="1" spans="1:5">
      <c r="A448" s="485" t="s">
        <v>854</v>
      </c>
      <c r="B448" s="362" t="s">
        <v>855</v>
      </c>
      <c r="C448" s="363">
        <v>163</v>
      </c>
      <c r="D448" s="363">
        <v>200</v>
      </c>
      <c r="E448" s="359">
        <f t="shared" si="6"/>
        <v>0.227</v>
      </c>
    </row>
    <row r="449" ht="36" customHeight="1" spans="1:5">
      <c r="A449" s="484" t="s">
        <v>856</v>
      </c>
      <c r="B449" s="357" t="s">
        <v>857</v>
      </c>
      <c r="C449" s="358"/>
      <c r="D449" s="358"/>
      <c r="E449" s="359" t="str">
        <f t="shared" si="6"/>
        <v/>
      </c>
    </row>
    <row r="450" ht="36" customHeight="1" spans="1:5">
      <c r="A450" s="485" t="s">
        <v>858</v>
      </c>
      <c r="B450" s="362" t="s">
        <v>823</v>
      </c>
      <c r="C450" s="363"/>
      <c r="D450" s="363"/>
      <c r="E450" s="359" t="str">
        <f t="shared" si="6"/>
        <v/>
      </c>
    </row>
    <row r="451" ht="36" customHeight="1" spans="1:5">
      <c r="A451" s="485" t="s">
        <v>859</v>
      </c>
      <c r="B451" s="362" t="s">
        <v>860</v>
      </c>
      <c r="C451" s="363"/>
      <c r="D451" s="363"/>
      <c r="E451" s="359" t="str">
        <f t="shared" si="6"/>
        <v/>
      </c>
    </row>
    <row r="452" ht="36" customHeight="1" spans="1:5">
      <c r="A452" s="485" t="s">
        <v>861</v>
      </c>
      <c r="B452" s="362" t="s">
        <v>862</v>
      </c>
      <c r="C452" s="363"/>
      <c r="D452" s="363"/>
      <c r="E452" s="359" t="str">
        <f t="shared" ref="E452:E515" si="7">IF(C452&gt;0,D452/C452-1,IF(C452&lt;0,-(D452/C452-1),""))</f>
        <v/>
      </c>
    </row>
    <row r="453" ht="36" customHeight="1" spans="1:5">
      <c r="A453" s="485" t="s">
        <v>863</v>
      </c>
      <c r="B453" s="362" t="s">
        <v>864</v>
      </c>
      <c r="C453" s="363"/>
      <c r="D453" s="363"/>
      <c r="E453" s="359" t="str">
        <f t="shared" si="7"/>
        <v/>
      </c>
    </row>
    <row r="454" ht="36" customHeight="1" spans="1:5">
      <c r="A454" s="484" t="s">
        <v>865</v>
      </c>
      <c r="B454" s="357" t="s">
        <v>866</v>
      </c>
      <c r="C454" s="358"/>
      <c r="D454" s="358"/>
      <c r="E454" s="359" t="str">
        <f t="shared" si="7"/>
        <v/>
      </c>
    </row>
    <row r="455" ht="36" customHeight="1" spans="1:5">
      <c r="A455" s="485" t="s">
        <v>867</v>
      </c>
      <c r="B455" s="362" t="s">
        <v>868</v>
      </c>
      <c r="C455" s="363"/>
      <c r="D455" s="363"/>
      <c r="E455" s="359" t="str">
        <f t="shared" si="7"/>
        <v/>
      </c>
    </row>
    <row r="456" ht="36" customHeight="1" spans="1:5">
      <c r="A456" s="485" t="s">
        <v>869</v>
      </c>
      <c r="B456" s="362" t="s">
        <v>870</v>
      </c>
      <c r="C456" s="363"/>
      <c r="D456" s="363"/>
      <c r="E456" s="359" t="str">
        <f t="shared" si="7"/>
        <v/>
      </c>
    </row>
    <row r="457" ht="36" customHeight="1" spans="1:5">
      <c r="A457" s="485" t="s">
        <v>871</v>
      </c>
      <c r="B457" s="362" t="s">
        <v>872</v>
      </c>
      <c r="C457" s="363"/>
      <c r="D457" s="363"/>
      <c r="E457" s="359" t="str">
        <f t="shared" si="7"/>
        <v/>
      </c>
    </row>
    <row r="458" ht="36" customHeight="1" spans="1:5">
      <c r="A458" s="485" t="s">
        <v>873</v>
      </c>
      <c r="B458" s="362" t="s">
        <v>874</v>
      </c>
      <c r="C458" s="363"/>
      <c r="D458" s="363"/>
      <c r="E458" s="359" t="str">
        <f t="shared" si="7"/>
        <v/>
      </c>
    </row>
    <row r="459" ht="36" customHeight="1" spans="1:5">
      <c r="A459" s="484" t="s">
        <v>875</v>
      </c>
      <c r="B459" s="357" t="s">
        <v>876</v>
      </c>
      <c r="C459" s="358">
        <v>165</v>
      </c>
      <c r="D459" s="358">
        <v>145</v>
      </c>
      <c r="E459" s="359">
        <f t="shared" si="7"/>
        <v>-0.121</v>
      </c>
    </row>
    <row r="460" ht="36" customHeight="1" spans="1:5">
      <c r="A460" s="485" t="s">
        <v>877</v>
      </c>
      <c r="B460" s="362" t="s">
        <v>823</v>
      </c>
      <c r="C460" s="363">
        <v>84</v>
      </c>
      <c r="D460" s="363">
        <v>86</v>
      </c>
      <c r="E460" s="359">
        <f t="shared" si="7"/>
        <v>0.024</v>
      </c>
    </row>
    <row r="461" ht="36" customHeight="1" spans="1:5">
      <c r="A461" s="485" t="s">
        <v>878</v>
      </c>
      <c r="B461" s="362" t="s">
        <v>879</v>
      </c>
      <c r="C461" s="363">
        <v>81</v>
      </c>
      <c r="D461" s="363">
        <v>59</v>
      </c>
      <c r="E461" s="359">
        <f t="shared" si="7"/>
        <v>-0.272</v>
      </c>
    </row>
    <row r="462" ht="36" customHeight="1" spans="1:5">
      <c r="A462" s="485" t="s">
        <v>880</v>
      </c>
      <c r="B462" s="362" t="s">
        <v>881</v>
      </c>
      <c r="C462" s="363"/>
      <c r="D462" s="363"/>
      <c r="E462" s="359" t="str">
        <f t="shared" si="7"/>
        <v/>
      </c>
    </row>
    <row r="463" ht="36" customHeight="1" spans="1:5">
      <c r="A463" s="485" t="s">
        <v>882</v>
      </c>
      <c r="B463" s="362" t="s">
        <v>883</v>
      </c>
      <c r="C463" s="363"/>
      <c r="D463" s="363"/>
      <c r="E463" s="359" t="str">
        <f t="shared" si="7"/>
        <v/>
      </c>
    </row>
    <row r="464" ht="36" customHeight="1" spans="1:5">
      <c r="A464" s="485" t="s">
        <v>884</v>
      </c>
      <c r="B464" s="362" t="s">
        <v>885</v>
      </c>
      <c r="C464" s="363"/>
      <c r="D464" s="363"/>
      <c r="E464" s="359" t="str">
        <f t="shared" si="7"/>
        <v/>
      </c>
    </row>
    <row r="465" ht="36" customHeight="1" spans="1:5">
      <c r="A465" s="485" t="s">
        <v>886</v>
      </c>
      <c r="B465" s="362" t="s">
        <v>887</v>
      </c>
      <c r="C465" s="363"/>
      <c r="D465" s="363"/>
      <c r="E465" s="359" t="str">
        <f t="shared" si="7"/>
        <v/>
      </c>
    </row>
    <row r="466" ht="36" customHeight="1" spans="1:5">
      <c r="A466" s="484" t="s">
        <v>888</v>
      </c>
      <c r="B466" s="357" t="s">
        <v>889</v>
      </c>
      <c r="C466" s="358"/>
      <c r="D466" s="358"/>
      <c r="E466" s="359" t="str">
        <f t="shared" si="7"/>
        <v/>
      </c>
    </row>
    <row r="467" ht="36" customHeight="1" spans="1:5">
      <c r="A467" s="485" t="s">
        <v>890</v>
      </c>
      <c r="B467" s="362" t="s">
        <v>891</v>
      </c>
      <c r="C467" s="363"/>
      <c r="D467" s="363"/>
      <c r="E467" s="359" t="str">
        <f t="shared" si="7"/>
        <v/>
      </c>
    </row>
    <row r="468" ht="36" customHeight="1" spans="1:5">
      <c r="A468" s="485" t="s">
        <v>892</v>
      </c>
      <c r="B468" s="362" t="s">
        <v>893</v>
      </c>
      <c r="C468" s="363"/>
      <c r="D468" s="363"/>
      <c r="E468" s="359" t="str">
        <f t="shared" si="7"/>
        <v/>
      </c>
    </row>
    <row r="469" ht="36" customHeight="1" spans="1:5">
      <c r="A469" s="485" t="s">
        <v>894</v>
      </c>
      <c r="B469" s="362" t="s">
        <v>895</v>
      </c>
      <c r="C469" s="363"/>
      <c r="D469" s="363"/>
      <c r="E469" s="359" t="str">
        <f t="shared" si="7"/>
        <v/>
      </c>
    </row>
    <row r="470" ht="36" customHeight="1" spans="1:5">
      <c r="A470" s="484" t="s">
        <v>896</v>
      </c>
      <c r="B470" s="357" t="s">
        <v>897</v>
      </c>
      <c r="C470" s="358"/>
      <c r="D470" s="358"/>
      <c r="E470" s="359" t="str">
        <f t="shared" si="7"/>
        <v/>
      </c>
    </row>
    <row r="471" ht="36" customHeight="1" spans="1:5">
      <c r="A471" s="485" t="s">
        <v>898</v>
      </c>
      <c r="B471" s="362" t="s">
        <v>899</v>
      </c>
      <c r="C471" s="363"/>
      <c r="D471" s="363"/>
      <c r="E471" s="359" t="str">
        <f t="shared" si="7"/>
        <v/>
      </c>
    </row>
    <row r="472" ht="36" customHeight="1" spans="1:5">
      <c r="A472" s="485" t="s">
        <v>900</v>
      </c>
      <c r="B472" s="362" t="s">
        <v>901</v>
      </c>
      <c r="C472" s="363"/>
      <c r="D472" s="363"/>
      <c r="E472" s="359" t="str">
        <f t="shared" si="7"/>
        <v/>
      </c>
    </row>
    <row r="473" ht="36" customHeight="1" spans="1:5">
      <c r="A473" s="485" t="s">
        <v>902</v>
      </c>
      <c r="B473" s="362" t="s">
        <v>903</v>
      </c>
      <c r="C473" s="363"/>
      <c r="D473" s="363"/>
      <c r="E473" s="359" t="str">
        <f t="shared" si="7"/>
        <v/>
      </c>
    </row>
    <row r="474" ht="36" customHeight="1" spans="1:5">
      <c r="A474" s="484" t="s">
        <v>904</v>
      </c>
      <c r="B474" s="357" t="s">
        <v>905</v>
      </c>
      <c r="C474" s="358">
        <v>23</v>
      </c>
      <c r="D474" s="358">
        <v>8</v>
      </c>
      <c r="E474" s="359">
        <f t="shared" si="7"/>
        <v>-0.652</v>
      </c>
    </row>
    <row r="475" ht="36" customHeight="1" spans="1:5">
      <c r="A475" s="485" t="s">
        <v>906</v>
      </c>
      <c r="B475" s="362" t="s">
        <v>907</v>
      </c>
      <c r="C475" s="363"/>
      <c r="D475" s="363"/>
      <c r="E475" s="359" t="str">
        <f t="shared" si="7"/>
        <v/>
      </c>
    </row>
    <row r="476" ht="36" customHeight="1" spans="1:5">
      <c r="A476" s="485" t="s">
        <v>908</v>
      </c>
      <c r="B476" s="362" t="s">
        <v>909</v>
      </c>
      <c r="C476" s="363"/>
      <c r="D476" s="363"/>
      <c r="E476" s="359" t="str">
        <f t="shared" si="7"/>
        <v/>
      </c>
    </row>
    <row r="477" ht="36" customHeight="1" spans="1:5">
      <c r="A477" s="485" t="s">
        <v>910</v>
      </c>
      <c r="B477" s="362" t="s">
        <v>911</v>
      </c>
      <c r="C477" s="363"/>
      <c r="D477" s="363"/>
      <c r="E477" s="359" t="str">
        <f t="shared" si="7"/>
        <v/>
      </c>
    </row>
    <row r="478" ht="36" customHeight="1" spans="1:5">
      <c r="A478" s="485" t="s">
        <v>912</v>
      </c>
      <c r="B478" s="362" t="s">
        <v>913</v>
      </c>
      <c r="C478" s="363">
        <v>23</v>
      </c>
      <c r="D478" s="363">
        <v>8</v>
      </c>
      <c r="E478" s="359">
        <f t="shared" si="7"/>
        <v>-0.652</v>
      </c>
    </row>
    <row r="479" ht="36" customHeight="1" spans="1:5">
      <c r="A479" s="484" t="s">
        <v>914</v>
      </c>
      <c r="B479" s="489" t="s">
        <v>521</v>
      </c>
      <c r="C479" s="490"/>
      <c r="D479" s="490"/>
      <c r="E479" s="359" t="str">
        <f t="shared" si="7"/>
        <v/>
      </c>
    </row>
    <row r="480" ht="36" customHeight="1" spans="1:5">
      <c r="A480" s="484" t="s">
        <v>83</v>
      </c>
      <c r="B480" s="357" t="s">
        <v>84</v>
      </c>
      <c r="C480" s="358">
        <v>3146</v>
      </c>
      <c r="D480" s="358">
        <v>3953</v>
      </c>
      <c r="E480" s="359">
        <f t="shared" si="7"/>
        <v>0.257</v>
      </c>
    </row>
    <row r="481" ht="36" customHeight="1" spans="1:5">
      <c r="A481" s="484" t="s">
        <v>915</v>
      </c>
      <c r="B481" s="357" t="s">
        <v>916</v>
      </c>
      <c r="C481" s="358">
        <v>1789</v>
      </c>
      <c r="D481" s="358">
        <v>2784</v>
      </c>
      <c r="E481" s="359">
        <f t="shared" si="7"/>
        <v>0.556</v>
      </c>
    </row>
    <row r="482" ht="36" customHeight="1" spans="1:5">
      <c r="A482" s="485" t="s">
        <v>917</v>
      </c>
      <c r="B482" s="362" t="s">
        <v>140</v>
      </c>
      <c r="C482" s="363">
        <v>297</v>
      </c>
      <c r="D482" s="363">
        <v>323</v>
      </c>
      <c r="E482" s="359">
        <f t="shared" si="7"/>
        <v>0.088</v>
      </c>
    </row>
    <row r="483" ht="36" customHeight="1" spans="1:5">
      <c r="A483" s="485" t="s">
        <v>918</v>
      </c>
      <c r="B483" s="362" t="s">
        <v>142</v>
      </c>
      <c r="C483" s="363">
        <v>5</v>
      </c>
      <c r="D483" s="363">
        <v>5</v>
      </c>
      <c r="E483" s="359">
        <f t="shared" si="7"/>
        <v>0</v>
      </c>
    </row>
    <row r="484" ht="36" customHeight="1" spans="1:5">
      <c r="A484" s="485" t="s">
        <v>919</v>
      </c>
      <c r="B484" s="362" t="s">
        <v>144</v>
      </c>
      <c r="C484" s="363"/>
      <c r="D484" s="363">
        <v>0</v>
      </c>
      <c r="E484" s="359" t="str">
        <f t="shared" si="7"/>
        <v/>
      </c>
    </row>
    <row r="485" ht="36" customHeight="1" spans="1:5">
      <c r="A485" s="485" t="s">
        <v>920</v>
      </c>
      <c r="B485" s="362" t="s">
        <v>921</v>
      </c>
      <c r="C485" s="363">
        <v>74</v>
      </c>
      <c r="D485" s="363">
        <v>76</v>
      </c>
      <c r="E485" s="359">
        <f t="shared" si="7"/>
        <v>0.027</v>
      </c>
    </row>
    <row r="486" ht="36" customHeight="1" spans="1:5">
      <c r="A486" s="485" t="s">
        <v>922</v>
      </c>
      <c r="B486" s="362" t="s">
        <v>923</v>
      </c>
      <c r="C486" s="363"/>
      <c r="D486" s="363">
        <v>0</v>
      </c>
      <c r="E486" s="359" t="str">
        <f t="shared" si="7"/>
        <v/>
      </c>
    </row>
    <row r="487" ht="36" customHeight="1" spans="1:5">
      <c r="A487" s="485" t="s">
        <v>924</v>
      </c>
      <c r="B487" s="362" t="s">
        <v>925</v>
      </c>
      <c r="C487" s="363"/>
      <c r="D487" s="363"/>
      <c r="E487" s="359" t="str">
        <f t="shared" si="7"/>
        <v/>
      </c>
    </row>
    <row r="488" ht="36" customHeight="1" spans="1:5">
      <c r="A488" s="485" t="s">
        <v>926</v>
      </c>
      <c r="B488" s="362" t="s">
        <v>927</v>
      </c>
      <c r="C488" s="363">
        <v>429</v>
      </c>
      <c r="D488" s="363">
        <v>381</v>
      </c>
      <c r="E488" s="359">
        <f t="shared" si="7"/>
        <v>-0.112</v>
      </c>
    </row>
    <row r="489" ht="36" customHeight="1" spans="1:5">
      <c r="A489" s="485" t="s">
        <v>928</v>
      </c>
      <c r="B489" s="362" t="s">
        <v>929</v>
      </c>
      <c r="C489" s="363"/>
      <c r="D489" s="363">
        <v>520</v>
      </c>
      <c r="E489" s="359" t="str">
        <f t="shared" si="7"/>
        <v/>
      </c>
    </row>
    <row r="490" ht="36" customHeight="1" spans="1:5">
      <c r="A490" s="485" t="s">
        <v>930</v>
      </c>
      <c r="B490" s="362" t="s">
        <v>931</v>
      </c>
      <c r="C490" s="363">
        <v>397</v>
      </c>
      <c r="D490" s="363">
        <v>415</v>
      </c>
      <c r="E490" s="359">
        <f t="shared" si="7"/>
        <v>0.045</v>
      </c>
    </row>
    <row r="491" ht="36" customHeight="1" spans="1:5">
      <c r="A491" s="485" t="s">
        <v>932</v>
      </c>
      <c r="B491" s="362" t="s">
        <v>933</v>
      </c>
      <c r="C491" s="363"/>
      <c r="D491" s="363">
        <v>0</v>
      </c>
      <c r="E491" s="359" t="str">
        <f t="shared" si="7"/>
        <v/>
      </c>
    </row>
    <row r="492" ht="36" customHeight="1" spans="1:5">
      <c r="A492" s="485" t="s">
        <v>934</v>
      </c>
      <c r="B492" s="362" t="s">
        <v>935</v>
      </c>
      <c r="C492" s="363">
        <v>4</v>
      </c>
      <c r="D492" s="363">
        <v>72</v>
      </c>
      <c r="E492" s="359">
        <f t="shared" si="7"/>
        <v>17</v>
      </c>
    </row>
    <row r="493" ht="36" customHeight="1" spans="1:5">
      <c r="A493" s="485" t="s">
        <v>936</v>
      </c>
      <c r="B493" s="362" t="s">
        <v>937</v>
      </c>
      <c r="C493" s="363">
        <v>2</v>
      </c>
      <c r="D493" s="363">
        <v>1</v>
      </c>
      <c r="E493" s="359">
        <f t="shared" si="7"/>
        <v>-0.5</v>
      </c>
    </row>
    <row r="494" ht="36" customHeight="1" spans="1:5">
      <c r="A494" s="485" t="s">
        <v>938</v>
      </c>
      <c r="B494" s="362" t="s">
        <v>939</v>
      </c>
      <c r="C494" s="363"/>
      <c r="D494" s="363">
        <v>183</v>
      </c>
      <c r="E494" s="359" t="str">
        <f t="shared" si="7"/>
        <v/>
      </c>
    </row>
    <row r="495" ht="36" customHeight="1" spans="1:5">
      <c r="A495" s="485" t="s">
        <v>940</v>
      </c>
      <c r="B495" s="362" t="s">
        <v>941</v>
      </c>
      <c r="C495" s="363"/>
      <c r="D495" s="363">
        <v>0</v>
      </c>
      <c r="E495" s="359" t="str">
        <f t="shared" si="7"/>
        <v/>
      </c>
    </row>
    <row r="496" ht="36" customHeight="1" spans="1:5">
      <c r="A496" s="485" t="s">
        <v>942</v>
      </c>
      <c r="B496" s="362" t="s">
        <v>943</v>
      </c>
      <c r="C496" s="363">
        <v>581</v>
      </c>
      <c r="D496" s="363">
        <v>808</v>
      </c>
      <c r="E496" s="359">
        <f t="shared" si="7"/>
        <v>0.391</v>
      </c>
    </row>
    <row r="497" ht="36" customHeight="1" spans="1:5">
      <c r="A497" s="484" t="s">
        <v>944</v>
      </c>
      <c r="B497" s="357" t="s">
        <v>945</v>
      </c>
      <c r="C497" s="358">
        <v>408</v>
      </c>
      <c r="D497" s="358">
        <v>387</v>
      </c>
      <c r="E497" s="359">
        <f t="shared" si="7"/>
        <v>-0.051</v>
      </c>
    </row>
    <row r="498" ht="36" customHeight="1" spans="1:5">
      <c r="A498" s="485" t="s">
        <v>946</v>
      </c>
      <c r="B498" s="362" t="s">
        <v>140</v>
      </c>
      <c r="C498" s="363">
        <v>23</v>
      </c>
      <c r="D498" s="363">
        <v>24</v>
      </c>
      <c r="E498" s="359">
        <f t="shared" si="7"/>
        <v>0.043</v>
      </c>
    </row>
    <row r="499" ht="36" customHeight="1" spans="1:5">
      <c r="A499" s="485" t="s">
        <v>947</v>
      </c>
      <c r="B499" s="362" t="s">
        <v>142</v>
      </c>
      <c r="C499" s="363"/>
      <c r="D499" s="363">
        <v>0</v>
      </c>
      <c r="E499" s="359" t="str">
        <f t="shared" si="7"/>
        <v/>
      </c>
    </row>
    <row r="500" ht="36" customHeight="1" spans="1:5">
      <c r="A500" s="485" t="s">
        <v>948</v>
      </c>
      <c r="B500" s="362" t="s">
        <v>144</v>
      </c>
      <c r="C500" s="363"/>
      <c r="D500" s="363">
        <v>0</v>
      </c>
      <c r="E500" s="359" t="str">
        <f t="shared" si="7"/>
        <v/>
      </c>
    </row>
    <row r="501" ht="36" customHeight="1" spans="1:5">
      <c r="A501" s="485" t="s">
        <v>949</v>
      </c>
      <c r="B501" s="362" t="s">
        <v>950</v>
      </c>
      <c r="C501" s="363">
        <v>185</v>
      </c>
      <c r="D501" s="363">
        <v>363</v>
      </c>
      <c r="E501" s="359">
        <f t="shared" si="7"/>
        <v>0.962</v>
      </c>
    </row>
    <row r="502" ht="36" customHeight="1" spans="1:5">
      <c r="A502" s="485" t="s">
        <v>951</v>
      </c>
      <c r="B502" s="362" t="s">
        <v>952</v>
      </c>
      <c r="C502" s="363">
        <v>200</v>
      </c>
      <c r="D502" s="363">
        <v>0</v>
      </c>
      <c r="E502" s="359">
        <f t="shared" si="7"/>
        <v>-1</v>
      </c>
    </row>
    <row r="503" ht="36" customHeight="1" spans="1:5">
      <c r="A503" s="485" t="s">
        <v>953</v>
      </c>
      <c r="B503" s="362" t="s">
        <v>954</v>
      </c>
      <c r="C503" s="363"/>
      <c r="D503" s="363">
        <v>0</v>
      </c>
      <c r="E503" s="359" t="str">
        <f t="shared" si="7"/>
        <v/>
      </c>
    </row>
    <row r="504" ht="36" customHeight="1" spans="1:5">
      <c r="A504" s="485" t="s">
        <v>955</v>
      </c>
      <c r="B504" s="362" t="s">
        <v>956</v>
      </c>
      <c r="C504" s="363"/>
      <c r="D504" s="363">
        <v>0</v>
      </c>
      <c r="E504" s="359" t="str">
        <f t="shared" si="7"/>
        <v/>
      </c>
    </row>
    <row r="505" ht="36" customHeight="1" spans="1:5">
      <c r="A505" s="484" t="s">
        <v>957</v>
      </c>
      <c r="B505" s="357" t="s">
        <v>958</v>
      </c>
      <c r="C505" s="358">
        <v>28</v>
      </c>
      <c r="D505" s="358">
        <v>61</v>
      </c>
      <c r="E505" s="359">
        <f t="shared" si="7"/>
        <v>1.179</v>
      </c>
    </row>
    <row r="506" ht="36" customHeight="1" spans="1:5">
      <c r="A506" s="485" t="s">
        <v>959</v>
      </c>
      <c r="B506" s="362" t="s">
        <v>140</v>
      </c>
      <c r="C506" s="363"/>
      <c r="D506" s="363"/>
      <c r="E506" s="359" t="str">
        <f t="shared" si="7"/>
        <v/>
      </c>
    </row>
    <row r="507" ht="36" customHeight="1" spans="1:5">
      <c r="A507" s="485" t="s">
        <v>960</v>
      </c>
      <c r="B507" s="362" t="s">
        <v>142</v>
      </c>
      <c r="C507" s="363">
        <v>15</v>
      </c>
      <c r="D507" s="363">
        <v>35</v>
      </c>
      <c r="E507" s="359">
        <f t="shared" si="7"/>
        <v>1.333</v>
      </c>
    </row>
    <row r="508" ht="36" customHeight="1" spans="1:5">
      <c r="A508" s="485" t="s">
        <v>961</v>
      </c>
      <c r="B508" s="362" t="s">
        <v>144</v>
      </c>
      <c r="C508" s="363"/>
      <c r="D508" s="363"/>
      <c r="E508" s="359" t="str">
        <f t="shared" si="7"/>
        <v/>
      </c>
    </row>
    <row r="509" ht="36" customHeight="1" spans="1:5">
      <c r="A509" s="485" t="s">
        <v>962</v>
      </c>
      <c r="B509" s="362" t="s">
        <v>963</v>
      </c>
      <c r="C509" s="363"/>
      <c r="D509" s="363"/>
      <c r="E509" s="359" t="str">
        <f t="shared" si="7"/>
        <v/>
      </c>
    </row>
    <row r="510" ht="36" customHeight="1" spans="1:5">
      <c r="A510" s="485" t="s">
        <v>964</v>
      </c>
      <c r="B510" s="362" t="s">
        <v>965</v>
      </c>
      <c r="C510" s="363"/>
      <c r="D510" s="363"/>
      <c r="E510" s="359" t="str">
        <f t="shared" si="7"/>
        <v/>
      </c>
    </row>
    <row r="511" ht="36" customHeight="1" spans="1:5">
      <c r="A511" s="485" t="s">
        <v>966</v>
      </c>
      <c r="B511" s="362" t="s">
        <v>967</v>
      </c>
      <c r="C511" s="363"/>
      <c r="D511" s="363"/>
      <c r="E511" s="359" t="str">
        <f t="shared" si="7"/>
        <v/>
      </c>
    </row>
    <row r="512" ht="36" customHeight="1" spans="1:5">
      <c r="A512" s="485" t="s">
        <v>968</v>
      </c>
      <c r="B512" s="362" t="s">
        <v>969</v>
      </c>
      <c r="C512" s="363">
        <v>13</v>
      </c>
      <c r="D512" s="363">
        <v>26</v>
      </c>
      <c r="E512" s="359">
        <f t="shared" si="7"/>
        <v>1</v>
      </c>
    </row>
    <row r="513" ht="36" customHeight="1" spans="1:5">
      <c r="A513" s="485" t="s">
        <v>970</v>
      </c>
      <c r="B513" s="362" t="s">
        <v>971</v>
      </c>
      <c r="C513" s="363"/>
      <c r="D513" s="363"/>
      <c r="E513" s="359" t="str">
        <f t="shared" si="7"/>
        <v/>
      </c>
    </row>
    <row r="514" ht="36" customHeight="1" spans="1:5">
      <c r="A514" s="485" t="s">
        <v>972</v>
      </c>
      <c r="B514" s="362" t="s">
        <v>973</v>
      </c>
      <c r="C514" s="363"/>
      <c r="D514" s="363"/>
      <c r="E514" s="359" t="str">
        <f t="shared" si="7"/>
        <v/>
      </c>
    </row>
    <row r="515" ht="36" customHeight="1" spans="1:5">
      <c r="A515" s="485" t="s">
        <v>974</v>
      </c>
      <c r="B515" s="362" t="s">
        <v>975</v>
      </c>
      <c r="C515" s="363"/>
      <c r="D515" s="363"/>
      <c r="E515" s="359" t="str">
        <f t="shared" si="7"/>
        <v/>
      </c>
    </row>
    <row r="516" ht="36" customHeight="1" spans="1:5">
      <c r="A516" s="484" t="s">
        <v>976</v>
      </c>
      <c r="B516" s="357" t="s">
        <v>977</v>
      </c>
      <c r="C516" s="358">
        <v>3</v>
      </c>
      <c r="D516" s="358">
        <v>3</v>
      </c>
      <c r="E516" s="359">
        <f t="shared" ref="E516:E584" si="8">IF(C516&gt;0,D516/C516-1,IF(C516&lt;0,-(D516/C516-1),""))</f>
        <v>0</v>
      </c>
    </row>
    <row r="517" ht="36" customHeight="1" spans="1:5">
      <c r="A517" s="485" t="s">
        <v>978</v>
      </c>
      <c r="B517" s="362" t="s">
        <v>140</v>
      </c>
      <c r="C517" s="363"/>
      <c r="D517" s="363"/>
      <c r="E517" s="359" t="str">
        <f t="shared" si="8"/>
        <v/>
      </c>
    </row>
    <row r="518" ht="36" customHeight="1" spans="1:5">
      <c r="A518" s="485" t="s">
        <v>979</v>
      </c>
      <c r="B518" s="362" t="s">
        <v>142</v>
      </c>
      <c r="C518" s="363"/>
      <c r="D518" s="363"/>
      <c r="E518" s="359" t="str">
        <f t="shared" si="8"/>
        <v/>
      </c>
    </row>
    <row r="519" ht="36" customHeight="1" spans="1:5">
      <c r="A519" s="485" t="s">
        <v>980</v>
      </c>
      <c r="B519" s="362" t="s">
        <v>144</v>
      </c>
      <c r="C519" s="363"/>
      <c r="D519" s="363"/>
      <c r="E519" s="359" t="str">
        <f t="shared" si="8"/>
        <v/>
      </c>
    </row>
    <row r="520" ht="36" customHeight="1" spans="1:5">
      <c r="A520" s="485" t="s">
        <v>981</v>
      </c>
      <c r="B520" s="362" t="s">
        <v>982</v>
      </c>
      <c r="C520" s="363"/>
      <c r="D520" s="363"/>
      <c r="E520" s="359" t="str">
        <f t="shared" si="8"/>
        <v/>
      </c>
    </row>
    <row r="521" ht="36" customHeight="1" spans="1:5">
      <c r="A521" s="485" t="s">
        <v>983</v>
      </c>
      <c r="B521" s="362" t="s">
        <v>984</v>
      </c>
      <c r="C521" s="363"/>
      <c r="D521" s="363"/>
      <c r="E521" s="359" t="str">
        <f t="shared" si="8"/>
        <v/>
      </c>
    </row>
    <row r="522" ht="36" customHeight="1" spans="1:5">
      <c r="A522" s="485" t="s">
        <v>985</v>
      </c>
      <c r="B522" s="362" t="s">
        <v>986</v>
      </c>
      <c r="C522" s="363"/>
      <c r="D522" s="363"/>
      <c r="E522" s="359" t="str">
        <f t="shared" si="8"/>
        <v/>
      </c>
    </row>
    <row r="523" ht="36" customHeight="1" spans="1:5">
      <c r="A523" s="485" t="s">
        <v>987</v>
      </c>
      <c r="B523" s="362" t="s">
        <v>988</v>
      </c>
      <c r="C523" s="363">
        <v>3</v>
      </c>
      <c r="D523" s="363">
        <v>3</v>
      </c>
      <c r="E523" s="359">
        <f t="shared" si="8"/>
        <v>0</v>
      </c>
    </row>
    <row r="524" ht="36" customHeight="1" spans="1:5">
      <c r="A524" s="485" t="s">
        <v>989</v>
      </c>
      <c r="B524" s="362" t="s">
        <v>990</v>
      </c>
      <c r="C524" s="363"/>
      <c r="D524" s="363"/>
      <c r="E524" s="359" t="str">
        <f t="shared" si="8"/>
        <v/>
      </c>
    </row>
    <row r="525" ht="36" customHeight="1" spans="1:5">
      <c r="A525" s="484" t="s">
        <v>991</v>
      </c>
      <c r="B525" s="357" t="s">
        <v>992</v>
      </c>
      <c r="C525" s="358">
        <v>469</v>
      </c>
      <c r="D525" s="358">
        <v>493</v>
      </c>
      <c r="E525" s="359">
        <f t="shared" si="8"/>
        <v>0.051</v>
      </c>
    </row>
    <row r="526" ht="36" customHeight="1" spans="1:5">
      <c r="A526" s="485" t="s">
        <v>993</v>
      </c>
      <c r="B526" s="362" t="s">
        <v>140</v>
      </c>
      <c r="C526" s="363"/>
      <c r="D526" s="363"/>
      <c r="E526" s="359" t="str">
        <f t="shared" si="8"/>
        <v/>
      </c>
    </row>
    <row r="527" ht="36" customHeight="1" spans="1:5">
      <c r="A527" s="485" t="s">
        <v>994</v>
      </c>
      <c r="B527" s="362" t="s">
        <v>142</v>
      </c>
      <c r="C527" s="363"/>
      <c r="D527" s="363">
        <v>3</v>
      </c>
      <c r="E527" s="359" t="str">
        <f t="shared" si="8"/>
        <v/>
      </c>
    </row>
    <row r="528" ht="36" customHeight="1" spans="1:5">
      <c r="A528" s="485" t="s">
        <v>995</v>
      </c>
      <c r="B528" s="362" t="s">
        <v>144</v>
      </c>
      <c r="C528" s="363"/>
      <c r="D528" s="363"/>
      <c r="E528" s="359" t="str">
        <f t="shared" si="8"/>
        <v/>
      </c>
    </row>
    <row r="529" ht="36" customHeight="1" spans="1:5">
      <c r="A529" s="485" t="s">
        <v>996</v>
      </c>
      <c r="B529" s="362" t="s">
        <v>997</v>
      </c>
      <c r="C529" s="363"/>
      <c r="D529" s="363"/>
      <c r="E529" s="359" t="str">
        <f t="shared" si="8"/>
        <v/>
      </c>
    </row>
    <row r="530" ht="36" customHeight="1" spans="1:5">
      <c r="A530" s="485" t="s">
        <v>998</v>
      </c>
      <c r="B530" s="362" t="s">
        <v>999</v>
      </c>
      <c r="C530" s="363"/>
      <c r="D530" s="363"/>
      <c r="E530" s="359" t="str">
        <f t="shared" si="8"/>
        <v/>
      </c>
    </row>
    <row r="531" ht="36" customHeight="1" spans="1:5">
      <c r="A531" s="485" t="s">
        <v>1000</v>
      </c>
      <c r="B531" s="362" t="s">
        <v>1001</v>
      </c>
      <c r="C531" s="497"/>
      <c r="D531" s="497"/>
      <c r="E531" s="359">
        <f>IF(C533&gt;0,D533/C533-1,IF(C533&lt;0,-(D533/C533-1),""))</f>
        <v>-0.01</v>
      </c>
    </row>
    <row r="532" ht="36" customHeight="1" spans="1:5">
      <c r="A532" s="496" t="s">
        <v>1002</v>
      </c>
      <c r="B532" s="362" t="s">
        <v>1003</v>
      </c>
      <c r="C532" s="497"/>
      <c r="D532" s="497"/>
      <c r="E532" s="359">
        <f>IF(C534&gt;0,D534/C534-1,IF(C534&lt;0,-(D534/C534-1),""))</f>
        <v>0.06</v>
      </c>
    </row>
    <row r="533" ht="36" customHeight="1" spans="1:5">
      <c r="A533" s="496" t="s">
        <v>1004</v>
      </c>
      <c r="B533" s="362" t="s">
        <v>1005</v>
      </c>
      <c r="C533" s="363">
        <v>100</v>
      </c>
      <c r="D533" s="363">
        <v>99</v>
      </c>
      <c r="E533" s="359">
        <f>IF(C535&gt;0,D535/C535-1,IF(C535&lt;0,-(D535/C535-1),""))</f>
        <v>-0.499</v>
      </c>
    </row>
    <row r="534" ht="36" customHeight="1" spans="1:5">
      <c r="A534" s="485" t="s">
        <v>1006</v>
      </c>
      <c r="B534" s="362" t="s">
        <v>1007</v>
      </c>
      <c r="C534" s="363">
        <v>369</v>
      </c>
      <c r="D534" s="363">
        <v>391</v>
      </c>
      <c r="E534" s="359" t="e">
        <f>IF(#REF!&gt;0,#REF!/#REF!-1,IF(#REF!&lt;0,-(#REF!/#REF!-1),""))</f>
        <v>#REF!</v>
      </c>
    </row>
    <row r="535" ht="36" customHeight="1" spans="1:5">
      <c r="A535" s="484" t="s">
        <v>1008</v>
      </c>
      <c r="B535" s="357" t="s">
        <v>1009</v>
      </c>
      <c r="C535" s="363">
        <v>449</v>
      </c>
      <c r="D535" s="363">
        <v>225</v>
      </c>
      <c r="E535" s="359" t="e">
        <f>IF(#REF!&gt;0,#REF!/#REF!-1,IF(#REF!&lt;0,-(#REF!/#REF!-1),""))</f>
        <v>#REF!</v>
      </c>
    </row>
    <row r="536" ht="36" customHeight="1" spans="1:5">
      <c r="A536" s="485" t="s">
        <v>1010</v>
      </c>
      <c r="B536" s="362" t="s">
        <v>1011</v>
      </c>
      <c r="C536" s="363"/>
      <c r="D536" s="363"/>
      <c r="E536" s="359" t="str">
        <f t="shared" si="8"/>
        <v/>
      </c>
    </row>
    <row r="537" ht="36" customHeight="1" spans="1:5">
      <c r="A537" s="485" t="s">
        <v>1012</v>
      </c>
      <c r="B537" s="362" t="s">
        <v>1013</v>
      </c>
      <c r="C537" s="363"/>
      <c r="D537" s="363"/>
      <c r="E537" s="359" t="str">
        <f t="shared" si="8"/>
        <v/>
      </c>
    </row>
    <row r="538" ht="36" customHeight="1" spans="1:5">
      <c r="A538" s="485" t="s">
        <v>1014</v>
      </c>
      <c r="B538" s="362" t="s">
        <v>1015</v>
      </c>
      <c r="C538" s="363">
        <v>449</v>
      </c>
      <c r="D538" s="363">
        <v>225</v>
      </c>
      <c r="E538" s="359">
        <f t="shared" si="8"/>
        <v>-0.499</v>
      </c>
    </row>
    <row r="539" ht="36" customHeight="1" spans="1:5">
      <c r="A539" s="488" t="s">
        <v>1016</v>
      </c>
      <c r="B539" s="489" t="s">
        <v>1017</v>
      </c>
      <c r="C539" s="490"/>
      <c r="D539" s="490"/>
      <c r="E539" s="359" t="str">
        <f t="shared" si="8"/>
        <v/>
      </c>
    </row>
    <row r="540" ht="36" customHeight="1" spans="1:5">
      <c r="A540" s="484" t="s">
        <v>85</v>
      </c>
      <c r="B540" s="357" t="s">
        <v>86</v>
      </c>
      <c r="C540" s="358">
        <v>38919</v>
      </c>
      <c r="D540" s="358">
        <v>42499</v>
      </c>
      <c r="E540" s="359">
        <f t="shared" si="8"/>
        <v>0.092</v>
      </c>
    </row>
    <row r="541" ht="36" customHeight="1" spans="1:5">
      <c r="A541" s="484" t="s">
        <v>1018</v>
      </c>
      <c r="B541" s="357" t="s">
        <v>1019</v>
      </c>
      <c r="C541" s="358">
        <v>1350</v>
      </c>
      <c r="D541" s="358">
        <v>1216</v>
      </c>
      <c r="E541" s="359">
        <f t="shared" si="8"/>
        <v>-0.099</v>
      </c>
    </row>
    <row r="542" ht="36" customHeight="1" spans="1:5">
      <c r="A542" s="485" t="s">
        <v>1020</v>
      </c>
      <c r="B542" s="362" t="s">
        <v>140</v>
      </c>
      <c r="C542" s="363">
        <v>492</v>
      </c>
      <c r="D542" s="363">
        <v>465</v>
      </c>
      <c r="E542" s="359">
        <f t="shared" si="8"/>
        <v>-0.055</v>
      </c>
    </row>
    <row r="543" ht="36" customHeight="1" spans="1:5">
      <c r="A543" s="485" t="s">
        <v>1021</v>
      </c>
      <c r="B543" s="362" t="s">
        <v>142</v>
      </c>
      <c r="C543" s="363">
        <v>223</v>
      </c>
      <c r="D543" s="363">
        <v>100</v>
      </c>
      <c r="E543" s="359">
        <f t="shared" si="8"/>
        <v>-0.552</v>
      </c>
    </row>
    <row r="544" ht="36" customHeight="1" spans="1:5">
      <c r="A544" s="485" t="s">
        <v>1022</v>
      </c>
      <c r="B544" s="362" t="s">
        <v>144</v>
      </c>
      <c r="C544" s="363"/>
      <c r="D544" s="363"/>
      <c r="E544" s="359" t="str">
        <f t="shared" si="8"/>
        <v/>
      </c>
    </row>
    <row r="545" ht="36" customHeight="1" spans="1:5">
      <c r="A545" s="485" t="s">
        <v>1023</v>
      </c>
      <c r="B545" s="362" t="s">
        <v>1024</v>
      </c>
      <c r="C545" s="363"/>
      <c r="D545" s="363"/>
      <c r="E545" s="359" t="str">
        <f t="shared" si="8"/>
        <v/>
      </c>
    </row>
    <row r="546" ht="36" customHeight="1" spans="1:5">
      <c r="A546" s="485" t="s">
        <v>1025</v>
      </c>
      <c r="B546" s="362" t="s">
        <v>1026</v>
      </c>
      <c r="C546" s="363"/>
      <c r="D546" s="363"/>
      <c r="E546" s="359" t="str">
        <f t="shared" si="8"/>
        <v/>
      </c>
    </row>
    <row r="547" ht="36" customHeight="1" spans="1:5">
      <c r="A547" s="485" t="s">
        <v>1027</v>
      </c>
      <c r="B547" s="362" t="s">
        <v>1028</v>
      </c>
      <c r="C547" s="363"/>
      <c r="D547" s="363"/>
      <c r="E547" s="359" t="str">
        <f t="shared" si="8"/>
        <v/>
      </c>
    </row>
    <row r="548" ht="36" customHeight="1" spans="1:5">
      <c r="A548" s="485" t="s">
        <v>1029</v>
      </c>
      <c r="B548" s="362" t="s">
        <v>1030</v>
      </c>
      <c r="C548" s="363">
        <v>19</v>
      </c>
      <c r="D548" s="363">
        <v>1</v>
      </c>
      <c r="E548" s="359">
        <f t="shared" si="8"/>
        <v>-0.947</v>
      </c>
    </row>
    <row r="549" ht="36" customHeight="1" spans="1:5">
      <c r="A549" s="485" t="s">
        <v>1031</v>
      </c>
      <c r="B549" s="362" t="s">
        <v>241</v>
      </c>
      <c r="C549" s="363"/>
      <c r="D549" s="363"/>
      <c r="E549" s="359" t="str">
        <f t="shared" si="8"/>
        <v/>
      </c>
    </row>
    <row r="550" ht="36" customHeight="1" spans="1:5">
      <c r="A550" s="485" t="s">
        <v>1032</v>
      </c>
      <c r="B550" s="362" t="s">
        <v>1033</v>
      </c>
      <c r="C550" s="363">
        <v>28</v>
      </c>
      <c r="D550" s="363">
        <v>11</v>
      </c>
      <c r="E550" s="359">
        <f t="shared" si="8"/>
        <v>-0.607</v>
      </c>
    </row>
    <row r="551" ht="36" customHeight="1" spans="1:5">
      <c r="A551" s="485" t="s">
        <v>1034</v>
      </c>
      <c r="B551" s="362" t="s">
        <v>1035</v>
      </c>
      <c r="C551" s="363"/>
      <c r="D551" s="363"/>
      <c r="E551" s="359" t="str">
        <f t="shared" si="8"/>
        <v/>
      </c>
    </row>
    <row r="552" ht="36" customHeight="1" spans="1:5">
      <c r="A552" s="485" t="s">
        <v>1036</v>
      </c>
      <c r="B552" s="362" t="s">
        <v>1037</v>
      </c>
      <c r="C552" s="363"/>
      <c r="D552" s="363"/>
      <c r="E552" s="359" t="str">
        <f t="shared" si="8"/>
        <v/>
      </c>
    </row>
    <row r="553" ht="36" customHeight="1" spans="1:5">
      <c r="A553" s="485" t="s">
        <v>1038</v>
      </c>
      <c r="B553" s="362" t="s">
        <v>1039</v>
      </c>
      <c r="C553" s="363"/>
      <c r="D553" s="363"/>
      <c r="E553" s="359" t="str">
        <f t="shared" si="8"/>
        <v/>
      </c>
    </row>
    <row r="554" ht="36" customHeight="1" spans="1:5">
      <c r="A554" s="487">
        <v>2080113</v>
      </c>
      <c r="B554" s="495" t="s">
        <v>307</v>
      </c>
      <c r="C554" s="363"/>
      <c r="D554" s="363"/>
      <c r="E554" s="359" t="str">
        <f t="shared" si="8"/>
        <v/>
      </c>
    </row>
    <row r="555" ht="36" customHeight="1" spans="1:5">
      <c r="A555" s="487">
        <v>2080114</v>
      </c>
      <c r="B555" s="495" t="s">
        <v>309</v>
      </c>
      <c r="C555" s="363"/>
      <c r="D555" s="363"/>
      <c r="E555" s="359" t="str">
        <f t="shared" si="8"/>
        <v/>
      </c>
    </row>
    <row r="556" ht="36" customHeight="1" spans="1:5">
      <c r="A556" s="487">
        <v>2080115</v>
      </c>
      <c r="B556" s="495" t="s">
        <v>311</v>
      </c>
      <c r="C556" s="363"/>
      <c r="D556" s="363"/>
      <c r="E556" s="359" t="str">
        <f t="shared" si="8"/>
        <v/>
      </c>
    </row>
    <row r="557" ht="36" customHeight="1" spans="1:5">
      <c r="A557" s="487">
        <v>2080116</v>
      </c>
      <c r="B557" s="495" t="s">
        <v>313</v>
      </c>
      <c r="C557" s="363"/>
      <c r="D557" s="363"/>
      <c r="E557" s="359" t="str">
        <f t="shared" si="8"/>
        <v/>
      </c>
    </row>
    <row r="558" ht="36" customHeight="1" spans="1:5">
      <c r="A558" s="487">
        <v>2080150</v>
      </c>
      <c r="B558" s="495" t="s">
        <v>158</v>
      </c>
      <c r="C558" s="363">
        <v>521</v>
      </c>
      <c r="D558" s="363">
        <v>570</v>
      </c>
      <c r="E558" s="359">
        <f t="shared" si="8"/>
        <v>0.094</v>
      </c>
    </row>
    <row r="559" ht="36" customHeight="1" spans="1:5">
      <c r="A559" s="485" t="s">
        <v>1040</v>
      </c>
      <c r="B559" s="362" t="s">
        <v>1041</v>
      </c>
      <c r="C559" s="363">
        <v>67</v>
      </c>
      <c r="D559" s="363">
        <v>69</v>
      </c>
      <c r="E559" s="359">
        <f t="shared" si="8"/>
        <v>0.03</v>
      </c>
    </row>
    <row r="560" ht="36" customHeight="1" spans="1:5">
      <c r="A560" s="484" t="s">
        <v>1042</v>
      </c>
      <c r="B560" s="357" t="s">
        <v>1043</v>
      </c>
      <c r="C560" s="358">
        <v>7383</v>
      </c>
      <c r="D560" s="358">
        <v>7238</v>
      </c>
      <c r="E560" s="359">
        <f t="shared" si="8"/>
        <v>-0.02</v>
      </c>
    </row>
    <row r="561" ht="36" customHeight="1" spans="1:5">
      <c r="A561" s="485" t="s">
        <v>1044</v>
      </c>
      <c r="B561" s="362" t="s">
        <v>140</v>
      </c>
      <c r="C561" s="363">
        <v>480</v>
      </c>
      <c r="D561" s="363">
        <v>472</v>
      </c>
      <c r="E561" s="359">
        <f t="shared" si="8"/>
        <v>-0.017</v>
      </c>
    </row>
    <row r="562" ht="36" customHeight="1" spans="1:5">
      <c r="A562" s="485" t="s">
        <v>1045</v>
      </c>
      <c r="B562" s="362" t="s">
        <v>142</v>
      </c>
      <c r="C562" s="363"/>
      <c r="D562" s="363"/>
      <c r="E562" s="359" t="str">
        <f t="shared" si="8"/>
        <v/>
      </c>
    </row>
    <row r="563" ht="36" customHeight="1" spans="1:5">
      <c r="A563" s="485" t="s">
        <v>1046</v>
      </c>
      <c r="B563" s="362" t="s">
        <v>144</v>
      </c>
      <c r="C563" s="363"/>
      <c r="D563" s="363"/>
      <c r="E563" s="359" t="str">
        <f t="shared" si="8"/>
        <v/>
      </c>
    </row>
    <row r="564" ht="36" customHeight="1" spans="1:5">
      <c r="A564" s="485" t="s">
        <v>1047</v>
      </c>
      <c r="B564" s="362" t="s">
        <v>1048</v>
      </c>
      <c r="C564" s="363"/>
      <c r="D564" s="363"/>
      <c r="E564" s="359" t="str">
        <f t="shared" si="8"/>
        <v/>
      </c>
    </row>
    <row r="565" ht="36" customHeight="1" spans="1:5">
      <c r="A565" s="485" t="s">
        <v>1049</v>
      </c>
      <c r="B565" s="362" t="s">
        <v>1050</v>
      </c>
      <c r="C565" s="363"/>
      <c r="D565" s="363">
        <v>5</v>
      </c>
      <c r="E565" s="359" t="str">
        <f t="shared" si="8"/>
        <v/>
      </c>
    </row>
    <row r="566" ht="36" customHeight="1" spans="1:5">
      <c r="A566" s="485" t="s">
        <v>1051</v>
      </c>
      <c r="B566" s="362" t="s">
        <v>1052</v>
      </c>
      <c r="C566" s="363"/>
      <c r="D566" s="363"/>
      <c r="E566" s="359" t="str">
        <f t="shared" si="8"/>
        <v/>
      </c>
    </row>
    <row r="567" ht="36" customHeight="1" spans="1:5">
      <c r="A567" s="485" t="s">
        <v>1053</v>
      </c>
      <c r="B567" s="362" t="s">
        <v>1054</v>
      </c>
      <c r="C567" s="363">
        <v>6903</v>
      </c>
      <c r="D567" s="363">
        <v>6761</v>
      </c>
      <c r="E567" s="359">
        <f t="shared" si="8"/>
        <v>-0.021</v>
      </c>
    </row>
    <row r="568" ht="36" customHeight="1" spans="1:5">
      <c r="A568" s="484" t="s">
        <v>1055</v>
      </c>
      <c r="B568" s="357" t="s">
        <v>1056</v>
      </c>
      <c r="C568" s="358"/>
      <c r="D568" s="358"/>
      <c r="E568" s="359" t="str">
        <f t="shared" si="8"/>
        <v/>
      </c>
    </row>
    <row r="569" ht="36" customHeight="1" spans="1:5">
      <c r="A569" s="485" t="s">
        <v>1057</v>
      </c>
      <c r="B569" s="362" t="s">
        <v>1058</v>
      </c>
      <c r="C569" s="363"/>
      <c r="D569" s="363"/>
      <c r="E569" s="359" t="str">
        <f t="shared" si="8"/>
        <v/>
      </c>
    </row>
    <row r="570" ht="36" customHeight="1" spans="1:5">
      <c r="A570" s="484" t="s">
        <v>1059</v>
      </c>
      <c r="B570" s="357" t="s">
        <v>1060</v>
      </c>
      <c r="C570" s="358">
        <v>14393</v>
      </c>
      <c r="D570" s="358">
        <v>17351</v>
      </c>
      <c r="E570" s="359">
        <f t="shared" si="8"/>
        <v>0.206</v>
      </c>
    </row>
    <row r="571" ht="36" customHeight="1" spans="1:5">
      <c r="A571" s="485" t="s">
        <v>1061</v>
      </c>
      <c r="B571" s="362" t="s">
        <v>1062</v>
      </c>
      <c r="C571" s="363">
        <v>1697</v>
      </c>
      <c r="D571" s="363">
        <v>1596</v>
      </c>
      <c r="E571" s="359">
        <f t="shared" si="8"/>
        <v>-0.06</v>
      </c>
    </row>
    <row r="572" ht="36" customHeight="1" spans="1:5">
      <c r="A572" s="485" t="s">
        <v>1063</v>
      </c>
      <c r="B572" s="362" t="s">
        <v>1064</v>
      </c>
      <c r="C572" s="363">
        <v>3493</v>
      </c>
      <c r="D572" s="363">
        <v>3309</v>
      </c>
      <c r="E572" s="359">
        <f t="shared" si="8"/>
        <v>-0.053</v>
      </c>
    </row>
    <row r="573" ht="36" customHeight="1" spans="1:5">
      <c r="A573" s="485" t="s">
        <v>1065</v>
      </c>
      <c r="B573" s="362" t="s">
        <v>1066</v>
      </c>
      <c r="C573" s="363">
        <v>9</v>
      </c>
      <c r="D573" s="363">
        <v>31</v>
      </c>
      <c r="E573" s="359">
        <f t="shared" si="8"/>
        <v>2.444</v>
      </c>
    </row>
    <row r="574" ht="36" customHeight="1" spans="1:5">
      <c r="A574" s="485" t="s">
        <v>1067</v>
      </c>
      <c r="B574" s="362" t="s">
        <v>1068</v>
      </c>
      <c r="C574" s="363">
        <v>7881</v>
      </c>
      <c r="D574" s="363">
        <v>8094</v>
      </c>
      <c r="E574" s="359">
        <f t="shared" si="8"/>
        <v>0.027</v>
      </c>
    </row>
    <row r="575" ht="36" customHeight="1" spans="1:5">
      <c r="A575" s="485" t="s">
        <v>1069</v>
      </c>
      <c r="B575" s="362" t="s">
        <v>1070</v>
      </c>
      <c r="C575" s="363">
        <v>200</v>
      </c>
      <c r="D575" s="363">
        <v>2839</v>
      </c>
      <c r="E575" s="359">
        <f t="shared" si="8"/>
        <v>13.195</v>
      </c>
    </row>
    <row r="576" ht="36" customHeight="1" spans="1:5">
      <c r="A576" s="485" t="s">
        <v>1071</v>
      </c>
      <c r="B576" s="362" t="s">
        <v>1072</v>
      </c>
      <c r="C576" s="363">
        <v>972</v>
      </c>
      <c r="D576" s="363">
        <v>1345</v>
      </c>
      <c r="E576" s="359">
        <f t="shared" si="8"/>
        <v>0.384</v>
      </c>
    </row>
    <row r="577" ht="36" customHeight="1" spans="1:5">
      <c r="A577" s="487">
        <v>2080508</v>
      </c>
      <c r="B577" s="495" t="s">
        <v>1073</v>
      </c>
      <c r="C577" s="363"/>
      <c r="D577" s="363">
        <v>0</v>
      </c>
      <c r="E577" s="359" t="str">
        <f t="shared" si="8"/>
        <v/>
      </c>
    </row>
    <row r="578" ht="36" customHeight="1" spans="1:5">
      <c r="A578" s="485" t="s">
        <v>1074</v>
      </c>
      <c r="B578" s="362" t="s">
        <v>1075</v>
      </c>
      <c r="C578" s="363">
        <v>141</v>
      </c>
      <c r="D578" s="363">
        <v>137</v>
      </c>
      <c r="E578" s="359">
        <f t="shared" si="8"/>
        <v>-0.028</v>
      </c>
    </row>
    <row r="579" ht="36" customHeight="1" spans="1:5">
      <c r="A579" s="484" t="s">
        <v>1076</v>
      </c>
      <c r="B579" s="357" t="s">
        <v>1077</v>
      </c>
      <c r="C579" s="358"/>
      <c r="D579" s="358"/>
      <c r="E579" s="359" t="str">
        <f t="shared" si="8"/>
        <v/>
      </c>
    </row>
    <row r="580" ht="36" customHeight="1" spans="1:5">
      <c r="A580" s="485" t="s">
        <v>1078</v>
      </c>
      <c r="B580" s="362" t="s">
        <v>1079</v>
      </c>
      <c r="C580" s="363"/>
      <c r="D580" s="363"/>
      <c r="E580" s="359" t="str">
        <f t="shared" si="8"/>
        <v/>
      </c>
    </row>
    <row r="581" ht="36" customHeight="1" spans="1:5">
      <c r="A581" s="485" t="s">
        <v>1080</v>
      </c>
      <c r="B581" s="362" t="s">
        <v>1081</v>
      </c>
      <c r="C581" s="363"/>
      <c r="D581" s="363"/>
      <c r="E581" s="359" t="str">
        <f t="shared" si="8"/>
        <v/>
      </c>
    </row>
    <row r="582" ht="36" customHeight="1" spans="1:5">
      <c r="A582" s="485" t="s">
        <v>1082</v>
      </c>
      <c r="B582" s="362" t="s">
        <v>1083</v>
      </c>
      <c r="C582" s="363"/>
      <c r="D582" s="363"/>
      <c r="E582" s="359" t="str">
        <f t="shared" si="8"/>
        <v/>
      </c>
    </row>
    <row r="583" ht="36" customHeight="1" spans="1:5">
      <c r="A583" s="484" t="s">
        <v>1084</v>
      </c>
      <c r="B583" s="357" t="s">
        <v>1085</v>
      </c>
      <c r="C583" s="358">
        <v>1145</v>
      </c>
      <c r="D583" s="358">
        <v>1308</v>
      </c>
      <c r="E583" s="359">
        <f t="shared" si="8"/>
        <v>0.142</v>
      </c>
    </row>
    <row r="584" ht="36" customHeight="1" spans="1:5">
      <c r="A584" s="485" t="s">
        <v>1086</v>
      </c>
      <c r="B584" s="362" t="s">
        <v>1087</v>
      </c>
      <c r="C584" s="363"/>
      <c r="D584" s="363"/>
      <c r="E584" s="359" t="str">
        <f t="shared" si="8"/>
        <v/>
      </c>
    </row>
    <row r="585" ht="36" customHeight="1" spans="1:5">
      <c r="A585" s="485" t="s">
        <v>1088</v>
      </c>
      <c r="B585" s="362" t="s">
        <v>1089</v>
      </c>
      <c r="C585" s="363"/>
      <c r="D585" s="363"/>
      <c r="E585" s="359" t="str">
        <f t="shared" ref="E585:E600" si="9">IF(C585&gt;0,D585/C585-1,IF(C585&lt;0,-(D585/C585-1),""))</f>
        <v/>
      </c>
    </row>
    <row r="586" ht="36" customHeight="1" spans="1:5">
      <c r="A586" s="485" t="s">
        <v>1090</v>
      </c>
      <c r="B586" s="362" t="s">
        <v>1091</v>
      </c>
      <c r="C586" s="363">
        <v>272</v>
      </c>
      <c r="D586" s="363">
        <v>350</v>
      </c>
      <c r="E586" s="359">
        <f t="shared" si="9"/>
        <v>0.287</v>
      </c>
    </row>
    <row r="587" ht="36" customHeight="1" spans="1:5">
      <c r="A587" s="485" t="s">
        <v>1092</v>
      </c>
      <c r="B587" s="362" t="s">
        <v>1093</v>
      </c>
      <c r="C587" s="363">
        <v>741</v>
      </c>
      <c r="D587" s="363">
        <v>866</v>
      </c>
      <c r="E587" s="359">
        <f t="shared" si="9"/>
        <v>0.169</v>
      </c>
    </row>
    <row r="588" ht="36" customHeight="1" spans="1:5">
      <c r="A588" s="485" t="s">
        <v>1094</v>
      </c>
      <c r="B588" s="362" t="s">
        <v>1095</v>
      </c>
      <c r="C588" s="363"/>
      <c r="D588" s="363">
        <v>0</v>
      </c>
      <c r="E588" s="359" t="str">
        <f t="shared" si="9"/>
        <v/>
      </c>
    </row>
    <row r="589" ht="36" customHeight="1" spans="1:5">
      <c r="A589" s="485" t="s">
        <v>1096</v>
      </c>
      <c r="B589" s="362" t="s">
        <v>1097</v>
      </c>
      <c r="C589" s="363">
        <v>60</v>
      </c>
      <c r="D589" s="363">
        <v>37</v>
      </c>
      <c r="E589" s="359">
        <f t="shared" si="9"/>
        <v>-0.383</v>
      </c>
    </row>
    <row r="590" ht="36" customHeight="1" spans="1:5">
      <c r="A590" s="485" t="s">
        <v>1098</v>
      </c>
      <c r="B590" s="362" t="s">
        <v>1099</v>
      </c>
      <c r="C590" s="363"/>
      <c r="D590" s="363">
        <v>0</v>
      </c>
      <c r="E590" s="359" t="str">
        <f t="shared" si="9"/>
        <v/>
      </c>
    </row>
    <row r="591" ht="36" customHeight="1" spans="1:5">
      <c r="A591" s="485" t="s">
        <v>1100</v>
      </c>
      <c r="B591" s="362" t="s">
        <v>1101</v>
      </c>
      <c r="C591" s="363"/>
      <c r="D591" s="363">
        <v>0</v>
      </c>
      <c r="E591" s="359" t="str">
        <f t="shared" si="9"/>
        <v/>
      </c>
    </row>
    <row r="592" ht="36" customHeight="1" spans="1:5">
      <c r="A592" s="485" t="s">
        <v>1102</v>
      </c>
      <c r="B592" s="362" t="s">
        <v>1103</v>
      </c>
      <c r="C592" s="363">
        <v>72</v>
      </c>
      <c r="D592" s="363">
        <v>55</v>
      </c>
      <c r="E592" s="359">
        <f t="shared" si="9"/>
        <v>-0.236</v>
      </c>
    </row>
    <row r="593" ht="36" customHeight="1" spans="1:5">
      <c r="A593" s="484" t="s">
        <v>1104</v>
      </c>
      <c r="B593" s="357" t="s">
        <v>1105</v>
      </c>
      <c r="C593" s="358">
        <v>1684</v>
      </c>
      <c r="D593" s="358">
        <v>2063</v>
      </c>
      <c r="E593" s="359">
        <f t="shared" si="9"/>
        <v>0.225</v>
      </c>
    </row>
    <row r="594" ht="36" customHeight="1" spans="1:5">
      <c r="A594" s="485" t="s">
        <v>1106</v>
      </c>
      <c r="B594" s="362" t="s">
        <v>1107</v>
      </c>
      <c r="C594" s="363">
        <v>717</v>
      </c>
      <c r="D594" s="363">
        <v>1124</v>
      </c>
      <c r="E594" s="359">
        <f t="shared" si="9"/>
        <v>0.568</v>
      </c>
    </row>
    <row r="595" ht="36" customHeight="1" spans="1:5">
      <c r="A595" s="485" t="s">
        <v>1108</v>
      </c>
      <c r="B595" s="362" t="s">
        <v>1109</v>
      </c>
      <c r="C595" s="363"/>
      <c r="D595" s="363">
        <v>0</v>
      </c>
      <c r="E595" s="359" t="str">
        <f t="shared" si="9"/>
        <v/>
      </c>
    </row>
    <row r="596" ht="36" customHeight="1" spans="1:5">
      <c r="A596" s="485" t="s">
        <v>1110</v>
      </c>
      <c r="B596" s="362" t="s">
        <v>1111</v>
      </c>
      <c r="C596" s="363">
        <v>455</v>
      </c>
      <c r="D596" s="363">
        <v>606</v>
      </c>
      <c r="E596" s="359">
        <f t="shared" si="9"/>
        <v>0.332</v>
      </c>
    </row>
    <row r="597" s="476" customFormat="1" ht="36" customHeight="1" spans="1:5">
      <c r="A597" s="485" t="s">
        <v>1112</v>
      </c>
      <c r="B597" s="362" t="s">
        <v>1113</v>
      </c>
      <c r="C597" s="363"/>
      <c r="D597" s="363"/>
      <c r="E597" s="359" t="str">
        <f t="shared" si="9"/>
        <v/>
      </c>
    </row>
    <row r="598" ht="36" customHeight="1" spans="1:5">
      <c r="A598" s="485" t="s">
        <v>1114</v>
      </c>
      <c r="B598" s="362" t="s">
        <v>1115</v>
      </c>
      <c r="C598" s="363">
        <v>236</v>
      </c>
      <c r="D598" s="363">
        <v>188</v>
      </c>
      <c r="E598" s="359">
        <f t="shared" si="9"/>
        <v>-0.203</v>
      </c>
    </row>
    <row r="599" ht="36" customHeight="1" spans="1:5">
      <c r="A599" s="485" t="s">
        <v>1116</v>
      </c>
      <c r="B599" s="362" t="s">
        <v>1117</v>
      </c>
      <c r="C599" s="363"/>
      <c r="D599" s="363">
        <v>0</v>
      </c>
      <c r="E599" s="359" t="str">
        <f t="shared" si="9"/>
        <v/>
      </c>
    </row>
    <row r="600" ht="36" customHeight="1" spans="1:5">
      <c r="A600" s="498" t="s">
        <v>1118</v>
      </c>
      <c r="B600" s="499" t="s">
        <v>1119</v>
      </c>
      <c r="C600" s="363">
        <v>212</v>
      </c>
      <c r="D600" s="363">
        <v>135</v>
      </c>
      <c r="E600" s="359">
        <f t="shared" si="9"/>
        <v>-0.363</v>
      </c>
    </row>
    <row r="601" ht="36" customHeight="1" spans="1:5">
      <c r="A601" s="485" t="s">
        <v>1120</v>
      </c>
      <c r="B601" s="362" t="s">
        <v>1121</v>
      </c>
      <c r="C601" s="363">
        <v>64</v>
      </c>
      <c r="D601" s="363">
        <v>10</v>
      </c>
      <c r="E601" s="359">
        <f t="shared" ref="E601:E644" si="10">IF(C601&gt;0,D601/C601-1,IF(C601&lt;0,-(D601/C601-1),""))</f>
        <v>-0.844</v>
      </c>
    </row>
    <row r="602" ht="36" customHeight="1" spans="1:5">
      <c r="A602" s="484" t="s">
        <v>1122</v>
      </c>
      <c r="B602" s="357" t="s">
        <v>1123</v>
      </c>
      <c r="C602" s="358">
        <v>228</v>
      </c>
      <c r="D602" s="358">
        <v>293</v>
      </c>
      <c r="E602" s="359">
        <f t="shared" si="10"/>
        <v>0.285</v>
      </c>
    </row>
    <row r="603" s="476" customFormat="1" ht="36" customHeight="1" spans="1:5">
      <c r="A603" s="485" t="s">
        <v>1124</v>
      </c>
      <c r="B603" s="362" t="s">
        <v>1125</v>
      </c>
      <c r="C603" s="363">
        <v>18</v>
      </c>
      <c r="D603" s="363">
        <v>58</v>
      </c>
      <c r="E603" s="359">
        <f t="shared" si="10"/>
        <v>2.222</v>
      </c>
    </row>
    <row r="604" ht="36" customHeight="1" spans="1:5">
      <c r="A604" s="485" t="s">
        <v>1126</v>
      </c>
      <c r="B604" s="362" t="s">
        <v>1127</v>
      </c>
      <c r="C604" s="363">
        <v>154</v>
      </c>
      <c r="D604" s="363">
        <v>143</v>
      </c>
      <c r="E604" s="359">
        <f t="shared" si="10"/>
        <v>-0.071</v>
      </c>
    </row>
    <row r="605" ht="36" customHeight="1" spans="1:5">
      <c r="A605" s="485" t="s">
        <v>1128</v>
      </c>
      <c r="B605" s="362" t="s">
        <v>1129</v>
      </c>
      <c r="C605" s="363"/>
      <c r="D605" s="363">
        <v>13</v>
      </c>
      <c r="E605" s="359" t="str">
        <f t="shared" si="10"/>
        <v/>
      </c>
    </row>
    <row r="606" ht="36" customHeight="1" spans="1:5">
      <c r="A606" s="485" t="s">
        <v>1130</v>
      </c>
      <c r="B606" s="362" t="s">
        <v>1131</v>
      </c>
      <c r="C606" s="363">
        <v>8</v>
      </c>
      <c r="D606" s="363">
        <v>11</v>
      </c>
      <c r="E606" s="359">
        <f t="shared" si="10"/>
        <v>0.375</v>
      </c>
    </row>
    <row r="607" ht="36" customHeight="1" spans="1:5">
      <c r="A607" s="485" t="s">
        <v>1132</v>
      </c>
      <c r="B607" s="362" t="s">
        <v>1133</v>
      </c>
      <c r="C607" s="363">
        <v>47</v>
      </c>
      <c r="D607" s="363">
        <v>68</v>
      </c>
      <c r="E607" s="359">
        <f t="shared" si="10"/>
        <v>0.447</v>
      </c>
    </row>
    <row r="608" ht="36" customHeight="1" spans="1:5">
      <c r="A608" s="485" t="s">
        <v>1134</v>
      </c>
      <c r="B608" s="362" t="s">
        <v>1135</v>
      </c>
      <c r="C608" s="363">
        <v>1</v>
      </c>
      <c r="D608" s="363"/>
      <c r="E608" s="359">
        <f t="shared" si="10"/>
        <v>-1</v>
      </c>
    </row>
    <row r="609" ht="36" customHeight="1" spans="1:5">
      <c r="A609" s="484" t="s">
        <v>1136</v>
      </c>
      <c r="B609" s="357" t="s">
        <v>1137</v>
      </c>
      <c r="C609" s="358">
        <v>1046</v>
      </c>
      <c r="D609" s="358">
        <v>908</v>
      </c>
      <c r="E609" s="359">
        <f t="shared" si="10"/>
        <v>-0.132</v>
      </c>
    </row>
    <row r="610" ht="36" customHeight="1" spans="1:5">
      <c r="A610" s="485" t="s">
        <v>1138</v>
      </c>
      <c r="B610" s="362" t="s">
        <v>1139</v>
      </c>
      <c r="C610" s="363">
        <v>172</v>
      </c>
      <c r="D610" s="363">
        <v>210</v>
      </c>
      <c r="E610" s="359">
        <f t="shared" si="10"/>
        <v>0.221</v>
      </c>
    </row>
    <row r="611" ht="36" customHeight="1" spans="1:5">
      <c r="A611" s="485" t="s">
        <v>1140</v>
      </c>
      <c r="B611" s="362" t="s">
        <v>1141</v>
      </c>
      <c r="C611" s="363">
        <v>196</v>
      </c>
      <c r="D611" s="363">
        <v>343</v>
      </c>
      <c r="E611" s="359">
        <f t="shared" si="10"/>
        <v>0.75</v>
      </c>
    </row>
    <row r="612" ht="36" customHeight="1" spans="1:5">
      <c r="A612" s="485" t="s">
        <v>1142</v>
      </c>
      <c r="B612" s="362" t="s">
        <v>1143</v>
      </c>
      <c r="C612" s="363"/>
      <c r="D612" s="363">
        <v>0</v>
      </c>
      <c r="E612" s="359" t="str">
        <f t="shared" si="10"/>
        <v/>
      </c>
    </row>
    <row r="613" ht="36" customHeight="1" spans="1:5">
      <c r="A613" s="485" t="s">
        <v>1144</v>
      </c>
      <c r="B613" s="362" t="s">
        <v>1145</v>
      </c>
      <c r="C613" s="363">
        <v>59</v>
      </c>
      <c r="D613" s="363">
        <v>144</v>
      </c>
      <c r="E613" s="359">
        <f t="shared" si="10"/>
        <v>1.441</v>
      </c>
    </row>
    <row r="614" ht="36" customHeight="1" spans="1:5">
      <c r="A614" s="485" t="s">
        <v>1146</v>
      </c>
      <c r="B614" s="362" t="s">
        <v>1147</v>
      </c>
      <c r="C614" s="363"/>
      <c r="D614" s="363">
        <v>0</v>
      </c>
      <c r="E614" s="359" t="str">
        <f t="shared" si="10"/>
        <v/>
      </c>
    </row>
    <row r="615" ht="36" customHeight="1" spans="1:5">
      <c r="A615" s="485" t="s">
        <v>1148</v>
      </c>
      <c r="B615" s="362" t="s">
        <v>1149</v>
      </c>
      <c r="C615" s="363">
        <v>619</v>
      </c>
      <c r="D615" s="363">
        <v>211</v>
      </c>
      <c r="E615" s="359">
        <f t="shared" si="10"/>
        <v>-0.659</v>
      </c>
    </row>
    <row r="616" ht="36" customHeight="1" spans="1:5">
      <c r="A616" s="485" t="s">
        <v>1150</v>
      </c>
      <c r="B616" s="362" t="s">
        <v>1151</v>
      </c>
      <c r="C616" s="363"/>
      <c r="D616" s="363">
        <v>0</v>
      </c>
      <c r="E616" s="359" t="str">
        <f t="shared" si="10"/>
        <v/>
      </c>
    </row>
    <row r="617" ht="36" customHeight="1" spans="1:5">
      <c r="A617" s="484" t="s">
        <v>1152</v>
      </c>
      <c r="B617" s="357" t="s">
        <v>1153</v>
      </c>
      <c r="C617" s="358">
        <v>760</v>
      </c>
      <c r="D617" s="358">
        <v>929</v>
      </c>
      <c r="E617" s="359">
        <f t="shared" si="10"/>
        <v>0.222</v>
      </c>
    </row>
    <row r="618" ht="36" customHeight="1" spans="1:5">
      <c r="A618" s="485" t="s">
        <v>1154</v>
      </c>
      <c r="B618" s="362" t="s">
        <v>140</v>
      </c>
      <c r="C618" s="363">
        <v>113</v>
      </c>
      <c r="D618" s="363">
        <v>106</v>
      </c>
      <c r="E618" s="359">
        <f t="shared" si="10"/>
        <v>-0.062</v>
      </c>
    </row>
    <row r="619" ht="36" customHeight="1" spans="1:5">
      <c r="A619" s="485" t="s">
        <v>1155</v>
      </c>
      <c r="B619" s="362" t="s">
        <v>142</v>
      </c>
      <c r="C619" s="363"/>
      <c r="D619" s="363">
        <v>0</v>
      </c>
      <c r="E619" s="359" t="str">
        <f t="shared" si="10"/>
        <v/>
      </c>
    </row>
    <row r="620" ht="36" customHeight="1" spans="1:5">
      <c r="A620" s="485" t="s">
        <v>1156</v>
      </c>
      <c r="B620" s="362" t="s">
        <v>144</v>
      </c>
      <c r="C620" s="363"/>
      <c r="D620" s="363">
        <v>0</v>
      </c>
      <c r="E620" s="359" t="str">
        <f t="shared" si="10"/>
        <v/>
      </c>
    </row>
    <row r="621" ht="36" customHeight="1" spans="1:5">
      <c r="A621" s="485" t="s">
        <v>1157</v>
      </c>
      <c r="B621" s="362" t="s">
        <v>1158</v>
      </c>
      <c r="C621" s="363">
        <v>9</v>
      </c>
      <c r="D621" s="363">
        <v>29</v>
      </c>
      <c r="E621" s="359">
        <f t="shared" si="10"/>
        <v>2.222</v>
      </c>
    </row>
    <row r="622" ht="36" customHeight="1" spans="1:5">
      <c r="A622" s="485" t="s">
        <v>1159</v>
      </c>
      <c r="B622" s="362" t="s">
        <v>1160</v>
      </c>
      <c r="C622" s="363">
        <v>133</v>
      </c>
      <c r="D622" s="363">
        <v>89</v>
      </c>
      <c r="E622" s="359">
        <f t="shared" si="10"/>
        <v>-0.331</v>
      </c>
    </row>
    <row r="623" ht="36" customHeight="1" spans="1:5">
      <c r="A623" s="485" t="s">
        <v>1161</v>
      </c>
      <c r="B623" s="362" t="s">
        <v>1162</v>
      </c>
      <c r="C623" s="363"/>
      <c r="D623" s="363">
        <v>0</v>
      </c>
      <c r="E623" s="359" t="str">
        <f t="shared" si="10"/>
        <v/>
      </c>
    </row>
    <row r="624" ht="36" customHeight="1" spans="1:5">
      <c r="A624" s="485" t="s">
        <v>1163</v>
      </c>
      <c r="B624" s="362" t="s">
        <v>1164</v>
      </c>
      <c r="C624" s="363">
        <v>432</v>
      </c>
      <c r="D624" s="363">
        <v>664</v>
      </c>
      <c r="E624" s="359">
        <f t="shared" si="10"/>
        <v>0.537</v>
      </c>
    </row>
    <row r="625" ht="36" customHeight="1" spans="1:5">
      <c r="A625" s="485" t="s">
        <v>1165</v>
      </c>
      <c r="B625" s="362" t="s">
        <v>1166</v>
      </c>
      <c r="C625" s="363">
        <v>73</v>
      </c>
      <c r="D625" s="363">
        <v>41</v>
      </c>
      <c r="E625" s="359">
        <f t="shared" si="10"/>
        <v>-0.438</v>
      </c>
    </row>
    <row r="626" ht="36" customHeight="1" spans="1:5">
      <c r="A626" s="484" t="s">
        <v>1167</v>
      </c>
      <c r="B626" s="357" t="s">
        <v>1168</v>
      </c>
      <c r="C626" s="358">
        <v>72</v>
      </c>
      <c r="D626" s="358">
        <v>99</v>
      </c>
      <c r="E626" s="359">
        <f t="shared" si="10"/>
        <v>0.375</v>
      </c>
    </row>
    <row r="627" ht="36" customHeight="1" spans="1:5">
      <c r="A627" s="485" t="s">
        <v>1169</v>
      </c>
      <c r="B627" s="362" t="s">
        <v>140</v>
      </c>
      <c r="C627" s="363">
        <v>60</v>
      </c>
      <c r="D627" s="363">
        <v>67</v>
      </c>
      <c r="E627" s="359">
        <f t="shared" si="10"/>
        <v>0.117</v>
      </c>
    </row>
    <row r="628" ht="36" customHeight="1" spans="1:5">
      <c r="A628" s="485" t="s">
        <v>1170</v>
      </c>
      <c r="B628" s="362" t="s">
        <v>142</v>
      </c>
      <c r="C628" s="363"/>
      <c r="D628" s="363">
        <v>0</v>
      </c>
      <c r="E628" s="359" t="str">
        <f t="shared" si="10"/>
        <v/>
      </c>
    </row>
    <row r="629" ht="36" customHeight="1" spans="1:5">
      <c r="A629" s="485" t="s">
        <v>1171</v>
      </c>
      <c r="B629" s="362" t="s">
        <v>144</v>
      </c>
      <c r="C629" s="363"/>
      <c r="D629" s="363">
        <v>0</v>
      </c>
      <c r="E629" s="359" t="str">
        <f t="shared" si="10"/>
        <v/>
      </c>
    </row>
    <row r="630" ht="36" customHeight="1" spans="1:5">
      <c r="A630" s="498">
        <v>2081650</v>
      </c>
      <c r="B630" s="499" t="s">
        <v>1172</v>
      </c>
      <c r="C630" s="363"/>
      <c r="D630" s="363">
        <v>21</v>
      </c>
      <c r="E630" s="359"/>
    </row>
    <row r="631" ht="36" customHeight="1" spans="1:5">
      <c r="A631" s="485" t="s">
        <v>1173</v>
      </c>
      <c r="B631" s="362" t="s">
        <v>1174</v>
      </c>
      <c r="C631" s="363">
        <v>12</v>
      </c>
      <c r="D631" s="363">
        <v>11</v>
      </c>
      <c r="E631" s="359">
        <f t="shared" ref="E631:E645" si="11">IF(C631&gt;0,D631/C631-1,IF(C631&lt;0,-(D631/C631-1),""))</f>
        <v>-0.083</v>
      </c>
    </row>
    <row r="632" ht="36" customHeight="1" spans="1:5">
      <c r="A632" s="484" t="s">
        <v>1175</v>
      </c>
      <c r="B632" s="357" t="s">
        <v>1176</v>
      </c>
      <c r="C632" s="358">
        <v>4283</v>
      </c>
      <c r="D632" s="358">
        <v>7489</v>
      </c>
      <c r="E632" s="359">
        <f t="shared" si="11"/>
        <v>0.749</v>
      </c>
    </row>
    <row r="633" ht="36" customHeight="1" spans="1:5">
      <c r="A633" s="485" t="s">
        <v>1177</v>
      </c>
      <c r="B633" s="362" t="s">
        <v>1178</v>
      </c>
      <c r="C633" s="363">
        <v>401</v>
      </c>
      <c r="D633" s="363">
        <v>370</v>
      </c>
      <c r="E633" s="359">
        <f t="shared" si="11"/>
        <v>-0.077</v>
      </c>
    </row>
    <row r="634" ht="36" customHeight="1" spans="1:5">
      <c r="A634" s="485" t="s">
        <v>1179</v>
      </c>
      <c r="B634" s="362" t="s">
        <v>1180</v>
      </c>
      <c r="C634" s="363">
        <v>3882</v>
      </c>
      <c r="D634" s="363">
        <v>7119</v>
      </c>
      <c r="E634" s="359">
        <f t="shared" si="11"/>
        <v>0.834</v>
      </c>
    </row>
    <row r="635" ht="36" customHeight="1" spans="1:5">
      <c r="A635" s="484" t="s">
        <v>1181</v>
      </c>
      <c r="B635" s="357" t="s">
        <v>1182</v>
      </c>
      <c r="C635" s="358">
        <v>781</v>
      </c>
      <c r="D635" s="358">
        <v>1040</v>
      </c>
      <c r="E635" s="359">
        <f t="shared" si="11"/>
        <v>0.332</v>
      </c>
    </row>
    <row r="636" ht="36" customHeight="1" spans="1:5">
      <c r="A636" s="485" t="s">
        <v>1183</v>
      </c>
      <c r="B636" s="362" t="s">
        <v>1184</v>
      </c>
      <c r="C636" s="363">
        <v>780</v>
      </c>
      <c r="D636" s="363">
        <v>1032</v>
      </c>
      <c r="E636" s="359">
        <f t="shared" si="11"/>
        <v>0.323</v>
      </c>
    </row>
    <row r="637" ht="36" customHeight="1" spans="1:5">
      <c r="A637" s="485" t="s">
        <v>1185</v>
      </c>
      <c r="B637" s="362" t="s">
        <v>1186</v>
      </c>
      <c r="C637" s="363">
        <v>1</v>
      </c>
      <c r="D637" s="363">
        <v>8</v>
      </c>
      <c r="E637" s="359">
        <f t="shared" si="11"/>
        <v>7</v>
      </c>
    </row>
    <row r="638" ht="36" customHeight="1" spans="1:5">
      <c r="A638" s="484" t="s">
        <v>1187</v>
      </c>
      <c r="B638" s="357" t="s">
        <v>1188</v>
      </c>
      <c r="C638" s="358">
        <v>560</v>
      </c>
      <c r="D638" s="358">
        <v>660</v>
      </c>
      <c r="E638" s="359">
        <f t="shared" si="11"/>
        <v>0.179</v>
      </c>
    </row>
    <row r="639" ht="36" customHeight="1" spans="1:5">
      <c r="A639" s="485" t="s">
        <v>1189</v>
      </c>
      <c r="B639" s="362" t="s">
        <v>1190</v>
      </c>
      <c r="C639" s="363">
        <v>18</v>
      </c>
      <c r="D639" s="363">
        <v>29</v>
      </c>
      <c r="E639" s="359">
        <f t="shared" si="11"/>
        <v>0.611</v>
      </c>
    </row>
    <row r="640" ht="36" customHeight="1" spans="1:5">
      <c r="A640" s="485" t="s">
        <v>1191</v>
      </c>
      <c r="B640" s="362" t="s">
        <v>1192</v>
      </c>
      <c r="C640" s="363">
        <v>542</v>
      </c>
      <c r="D640" s="363">
        <v>631</v>
      </c>
      <c r="E640" s="359">
        <f t="shared" si="11"/>
        <v>0.164</v>
      </c>
    </row>
    <row r="641" ht="36" customHeight="1" spans="1:5">
      <c r="A641" s="484" t="s">
        <v>1193</v>
      </c>
      <c r="B641" s="357" t="s">
        <v>1194</v>
      </c>
      <c r="C641" s="358"/>
      <c r="D641" s="358"/>
      <c r="E641" s="359" t="str">
        <f t="shared" si="11"/>
        <v/>
      </c>
    </row>
    <row r="642" ht="36" customHeight="1" spans="1:5">
      <c r="A642" s="485" t="s">
        <v>1195</v>
      </c>
      <c r="B642" s="362" t="s">
        <v>1196</v>
      </c>
      <c r="C642" s="363"/>
      <c r="D642" s="363"/>
      <c r="E642" s="359" t="str">
        <f t="shared" si="11"/>
        <v/>
      </c>
    </row>
    <row r="643" ht="36" customHeight="1" spans="1:5">
      <c r="A643" s="485" t="s">
        <v>1197</v>
      </c>
      <c r="B643" s="362" t="s">
        <v>1198</v>
      </c>
      <c r="C643" s="363"/>
      <c r="D643" s="363"/>
      <c r="E643" s="359" t="str">
        <f t="shared" si="11"/>
        <v/>
      </c>
    </row>
    <row r="644" ht="36" customHeight="1" spans="1:5">
      <c r="A644" s="484" t="s">
        <v>1199</v>
      </c>
      <c r="B644" s="357" t="s">
        <v>1200</v>
      </c>
      <c r="C644" s="358">
        <v>17</v>
      </c>
      <c r="D644" s="358">
        <v>15</v>
      </c>
      <c r="E644" s="359">
        <f t="shared" si="11"/>
        <v>-0.118</v>
      </c>
    </row>
    <row r="645" ht="36" customHeight="1" spans="1:5">
      <c r="A645" s="485" t="s">
        <v>1201</v>
      </c>
      <c r="B645" s="362" t="s">
        <v>1202</v>
      </c>
      <c r="C645" s="363"/>
      <c r="D645" s="363"/>
      <c r="E645" s="359" t="str">
        <f t="shared" si="11"/>
        <v/>
      </c>
    </row>
    <row r="646" ht="36" customHeight="1" spans="1:5">
      <c r="A646" s="485" t="s">
        <v>1203</v>
      </c>
      <c r="B646" s="362" t="s">
        <v>1204</v>
      </c>
      <c r="C646" s="363">
        <v>17</v>
      </c>
      <c r="D646" s="363">
        <v>15</v>
      </c>
      <c r="E646" s="359">
        <f t="shared" ref="E646:E709" si="12">IF(C646&gt;0,D646/C646-1,IF(C646&lt;0,-(D646/C646-1),""))</f>
        <v>-0.118</v>
      </c>
    </row>
    <row r="647" ht="36" customHeight="1" spans="1:5">
      <c r="A647" s="484" t="s">
        <v>1205</v>
      </c>
      <c r="B647" s="357" t="s">
        <v>1206</v>
      </c>
      <c r="C647" s="358">
        <v>3245</v>
      </c>
      <c r="D647" s="358">
        <v>838</v>
      </c>
      <c r="E647" s="359">
        <f t="shared" si="12"/>
        <v>-0.742</v>
      </c>
    </row>
    <row r="648" ht="36" customHeight="1" spans="1:5">
      <c r="A648" s="485" t="s">
        <v>1207</v>
      </c>
      <c r="B648" s="362" t="s">
        <v>1208</v>
      </c>
      <c r="C648" s="363"/>
      <c r="D648" s="363"/>
      <c r="E648" s="359" t="str">
        <f t="shared" si="12"/>
        <v/>
      </c>
    </row>
    <row r="649" ht="36" customHeight="1" spans="1:5">
      <c r="A649" s="485" t="s">
        <v>1209</v>
      </c>
      <c r="B649" s="362" t="s">
        <v>1210</v>
      </c>
      <c r="C649" s="363">
        <v>3245</v>
      </c>
      <c r="D649" s="363">
        <v>838</v>
      </c>
      <c r="E649" s="359">
        <f t="shared" si="12"/>
        <v>-0.742</v>
      </c>
    </row>
    <row r="650" ht="36" customHeight="1" spans="1:5">
      <c r="A650" s="485" t="s">
        <v>1211</v>
      </c>
      <c r="B650" s="362" t="s">
        <v>1212</v>
      </c>
      <c r="C650" s="363"/>
      <c r="D650" s="363"/>
      <c r="E650" s="359" t="str">
        <f t="shared" si="12"/>
        <v/>
      </c>
    </row>
    <row r="651" ht="36" customHeight="1" spans="1:5">
      <c r="A651" s="484" t="s">
        <v>1213</v>
      </c>
      <c r="B651" s="357" t="s">
        <v>1214</v>
      </c>
      <c r="C651" s="358">
        <v>0</v>
      </c>
      <c r="D651" s="358">
        <v>0</v>
      </c>
      <c r="E651" s="359" t="str">
        <f t="shared" si="12"/>
        <v/>
      </c>
    </row>
    <row r="652" ht="36" customHeight="1" spans="1:5">
      <c r="A652" s="485" t="s">
        <v>1215</v>
      </c>
      <c r="B652" s="362" t="s">
        <v>1216</v>
      </c>
      <c r="C652" s="363"/>
      <c r="D652" s="363"/>
      <c r="E652" s="359" t="str">
        <f t="shared" si="12"/>
        <v/>
      </c>
    </row>
    <row r="653" ht="36" customHeight="1" spans="1:5">
      <c r="A653" s="485" t="s">
        <v>1217</v>
      </c>
      <c r="B653" s="362" t="s">
        <v>1218</v>
      </c>
      <c r="C653" s="363"/>
      <c r="D653" s="363"/>
      <c r="E653" s="359" t="str">
        <f t="shared" si="12"/>
        <v/>
      </c>
    </row>
    <row r="654" ht="36" customHeight="1" spans="1:5">
      <c r="A654" s="485" t="s">
        <v>1219</v>
      </c>
      <c r="B654" s="362" t="s">
        <v>1220</v>
      </c>
      <c r="C654" s="363"/>
      <c r="D654" s="363"/>
      <c r="E654" s="359" t="str">
        <f t="shared" si="12"/>
        <v/>
      </c>
    </row>
    <row r="655" ht="36" customHeight="1" spans="1:5">
      <c r="A655" s="485" t="s">
        <v>1221</v>
      </c>
      <c r="B655" s="362" t="s">
        <v>1222</v>
      </c>
      <c r="C655" s="363"/>
      <c r="D655" s="363"/>
      <c r="E655" s="359" t="str">
        <f t="shared" si="12"/>
        <v/>
      </c>
    </row>
    <row r="656" ht="36" customHeight="1" spans="1:5">
      <c r="A656" s="484" t="s">
        <v>1223</v>
      </c>
      <c r="B656" s="357" t="s">
        <v>1224</v>
      </c>
      <c r="C656" s="358">
        <v>451</v>
      </c>
      <c r="D656" s="358">
        <v>341</v>
      </c>
      <c r="E656" s="359">
        <f t="shared" si="12"/>
        <v>-0.244</v>
      </c>
    </row>
    <row r="657" ht="36" customHeight="1" spans="1:5">
      <c r="A657" s="485" t="s">
        <v>1225</v>
      </c>
      <c r="B657" s="362" t="s">
        <v>140</v>
      </c>
      <c r="C657" s="363">
        <v>385</v>
      </c>
      <c r="D657" s="363">
        <v>223</v>
      </c>
      <c r="E657" s="359">
        <f t="shared" si="12"/>
        <v>-0.421</v>
      </c>
    </row>
    <row r="658" ht="36" customHeight="1" spans="1:5">
      <c r="A658" s="485" t="s">
        <v>1226</v>
      </c>
      <c r="B658" s="362" t="s">
        <v>142</v>
      </c>
      <c r="C658" s="363"/>
      <c r="D658" s="363">
        <v>0</v>
      </c>
      <c r="E658" s="359" t="str">
        <f t="shared" si="12"/>
        <v/>
      </c>
    </row>
    <row r="659" ht="36" customHeight="1" spans="1:5">
      <c r="A659" s="485" t="s">
        <v>1227</v>
      </c>
      <c r="B659" s="362" t="s">
        <v>144</v>
      </c>
      <c r="C659" s="363"/>
      <c r="D659" s="363">
        <v>0</v>
      </c>
      <c r="E659" s="359" t="str">
        <f t="shared" si="12"/>
        <v/>
      </c>
    </row>
    <row r="660" ht="36" customHeight="1" spans="1:5">
      <c r="A660" s="485" t="s">
        <v>1228</v>
      </c>
      <c r="B660" s="362" t="s">
        <v>1229</v>
      </c>
      <c r="C660" s="363">
        <v>11</v>
      </c>
      <c r="D660" s="363">
        <v>65</v>
      </c>
      <c r="E660" s="359">
        <f t="shared" si="12"/>
        <v>4.909</v>
      </c>
    </row>
    <row r="661" ht="36" customHeight="1" spans="1:5">
      <c r="A661" s="485" t="s">
        <v>1230</v>
      </c>
      <c r="B661" s="362" t="s">
        <v>1231</v>
      </c>
      <c r="C661" s="363"/>
      <c r="D661" s="363">
        <v>0</v>
      </c>
      <c r="E661" s="359" t="str">
        <f t="shared" si="12"/>
        <v/>
      </c>
    </row>
    <row r="662" ht="36" customHeight="1" spans="1:5">
      <c r="A662" s="485" t="s">
        <v>1232</v>
      </c>
      <c r="B662" s="362" t="s">
        <v>158</v>
      </c>
      <c r="C662" s="363">
        <v>52</v>
      </c>
      <c r="D662" s="363">
        <v>53</v>
      </c>
      <c r="E662" s="359">
        <f t="shared" si="12"/>
        <v>0.019</v>
      </c>
    </row>
    <row r="663" ht="36" customHeight="1" spans="1:5">
      <c r="A663" s="485" t="s">
        <v>1233</v>
      </c>
      <c r="B663" s="362" t="s">
        <v>1234</v>
      </c>
      <c r="C663" s="363">
        <v>3</v>
      </c>
      <c r="D663" s="363">
        <v>0</v>
      </c>
      <c r="E663" s="359">
        <f t="shared" si="12"/>
        <v>-1</v>
      </c>
    </row>
    <row r="664" ht="36" customHeight="1" spans="1:5">
      <c r="A664" s="484" t="s">
        <v>1235</v>
      </c>
      <c r="B664" s="357" t="s">
        <v>1236</v>
      </c>
      <c r="C664" s="358">
        <v>531</v>
      </c>
      <c r="D664" s="358">
        <v>587</v>
      </c>
      <c r="E664" s="359">
        <f t="shared" si="12"/>
        <v>0.105</v>
      </c>
    </row>
    <row r="665" ht="36" customHeight="1" spans="1:5">
      <c r="A665" s="485" t="s">
        <v>1237</v>
      </c>
      <c r="B665" s="362" t="s">
        <v>1238</v>
      </c>
      <c r="C665" s="363">
        <v>90</v>
      </c>
      <c r="D665" s="363">
        <v>146</v>
      </c>
      <c r="E665" s="359">
        <f t="shared" si="12"/>
        <v>0.622</v>
      </c>
    </row>
    <row r="666" ht="36" customHeight="1" spans="1:5">
      <c r="A666" s="485" t="s">
        <v>1239</v>
      </c>
      <c r="B666" s="362" t="s">
        <v>1240</v>
      </c>
      <c r="C666" s="363">
        <v>441</v>
      </c>
      <c r="D666" s="363">
        <v>441</v>
      </c>
      <c r="E666" s="359">
        <f t="shared" si="12"/>
        <v>0</v>
      </c>
    </row>
    <row r="667" ht="36" customHeight="1" spans="1:5">
      <c r="A667" s="484" t="s">
        <v>1241</v>
      </c>
      <c r="B667" s="357" t="s">
        <v>1242</v>
      </c>
      <c r="C667" s="358">
        <v>990</v>
      </c>
      <c r="D667" s="358">
        <v>124</v>
      </c>
      <c r="E667" s="359">
        <f t="shared" si="12"/>
        <v>-0.875</v>
      </c>
    </row>
    <row r="668" ht="36" customHeight="1" spans="1:5">
      <c r="A668" s="364">
        <v>2089999</v>
      </c>
      <c r="B668" s="362" t="s">
        <v>1243</v>
      </c>
      <c r="C668" s="363">
        <v>990</v>
      </c>
      <c r="D668" s="363">
        <v>124</v>
      </c>
      <c r="E668" s="359">
        <f t="shared" si="12"/>
        <v>-0.875</v>
      </c>
    </row>
    <row r="669" ht="36" customHeight="1" spans="1:5">
      <c r="A669" s="491" t="s">
        <v>1244</v>
      </c>
      <c r="B669" s="489" t="s">
        <v>1017</v>
      </c>
      <c r="C669" s="490"/>
      <c r="D669" s="490"/>
      <c r="E669" s="359" t="str">
        <f t="shared" si="12"/>
        <v/>
      </c>
    </row>
    <row r="670" ht="36" customHeight="1" spans="1:5">
      <c r="A670" s="491" t="s">
        <v>1245</v>
      </c>
      <c r="B670" s="489" t="s">
        <v>1246</v>
      </c>
      <c r="C670" s="490"/>
      <c r="D670" s="490"/>
      <c r="E670" s="359" t="str">
        <f t="shared" si="12"/>
        <v/>
      </c>
    </row>
    <row r="671" ht="36" customHeight="1" spans="1:5">
      <c r="A671" s="484" t="s">
        <v>87</v>
      </c>
      <c r="B671" s="357" t="s">
        <v>88</v>
      </c>
      <c r="C671" s="358">
        <v>27540</v>
      </c>
      <c r="D671" s="358">
        <v>18151</v>
      </c>
      <c r="E671" s="359">
        <f t="shared" si="12"/>
        <v>-0.341</v>
      </c>
    </row>
    <row r="672" ht="36" customHeight="1" spans="1:5">
      <c r="A672" s="484" t="s">
        <v>1247</v>
      </c>
      <c r="B672" s="357" t="s">
        <v>1248</v>
      </c>
      <c r="C672" s="358">
        <v>411</v>
      </c>
      <c r="D672" s="358">
        <v>413</v>
      </c>
      <c r="E672" s="359">
        <f t="shared" si="12"/>
        <v>0.005</v>
      </c>
    </row>
    <row r="673" ht="36" customHeight="1" spans="1:5">
      <c r="A673" s="485" t="s">
        <v>1249</v>
      </c>
      <c r="B673" s="362" t="s">
        <v>140</v>
      </c>
      <c r="C673" s="363">
        <v>322</v>
      </c>
      <c r="D673" s="363">
        <v>313</v>
      </c>
      <c r="E673" s="359">
        <f t="shared" si="12"/>
        <v>-0.028</v>
      </c>
    </row>
    <row r="674" ht="36" customHeight="1" spans="1:5">
      <c r="A674" s="485" t="s">
        <v>1250</v>
      </c>
      <c r="B674" s="362" t="s">
        <v>142</v>
      </c>
      <c r="C674" s="363"/>
      <c r="D674" s="363">
        <v>0</v>
      </c>
      <c r="E674" s="359" t="str">
        <f t="shared" si="12"/>
        <v/>
      </c>
    </row>
    <row r="675" ht="36" customHeight="1" spans="1:5">
      <c r="A675" s="485" t="s">
        <v>1251</v>
      </c>
      <c r="B675" s="362" t="s">
        <v>144</v>
      </c>
      <c r="C675" s="363"/>
      <c r="D675" s="363">
        <v>0</v>
      </c>
      <c r="E675" s="359" t="str">
        <f t="shared" si="12"/>
        <v/>
      </c>
    </row>
    <row r="676" ht="36" customHeight="1" spans="1:5">
      <c r="A676" s="485" t="s">
        <v>1252</v>
      </c>
      <c r="B676" s="362" t="s">
        <v>1253</v>
      </c>
      <c r="C676" s="363">
        <v>89</v>
      </c>
      <c r="D676" s="363">
        <v>100</v>
      </c>
      <c r="E676" s="359">
        <f t="shared" si="12"/>
        <v>0.124</v>
      </c>
    </row>
    <row r="677" ht="36" customHeight="1" spans="1:5">
      <c r="A677" s="484" t="s">
        <v>1254</v>
      </c>
      <c r="B677" s="357" t="s">
        <v>1255</v>
      </c>
      <c r="C677" s="358">
        <v>2335</v>
      </c>
      <c r="D677" s="358">
        <v>2455</v>
      </c>
      <c r="E677" s="359">
        <f t="shared" si="12"/>
        <v>0.051</v>
      </c>
    </row>
    <row r="678" ht="36" customHeight="1" spans="1:5">
      <c r="A678" s="485" t="s">
        <v>1256</v>
      </c>
      <c r="B678" s="362" t="s">
        <v>1257</v>
      </c>
      <c r="C678" s="363">
        <v>2094</v>
      </c>
      <c r="D678" s="363">
        <v>2045</v>
      </c>
      <c r="E678" s="359">
        <f t="shared" si="12"/>
        <v>-0.023</v>
      </c>
    </row>
    <row r="679" ht="36" customHeight="1" spans="1:5">
      <c r="A679" s="485" t="s">
        <v>1258</v>
      </c>
      <c r="B679" s="362" t="s">
        <v>1259</v>
      </c>
      <c r="C679" s="363"/>
      <c r="D679" s="363">
        <v>275</v>
      </c>
      <c r="E679" s="359" t="str">
        <f t="shared" si="12"/>
        <v/>
      </c>
    </row>
    <row r="680" ht="36" customHeight="1" spans="1:5">
      <c r="A680" s="485" t="s">
        <v>1260</v>
      </c>
      <c r="B680" s="362" t="s">
        <v>1261</v>
      </c>
      <c r="C680" s="363"/>
      <c r="D680" s="363"/>
      <c r="E680" s="359" t="str">
        <f t="shared" si="12"/>
        <v/>
      </c>
    </row>
    <row r="681" ht="36" customHeight="1" spans="1:5">
      <c r="A681" s="485" t="s">
        <v>1262</v>
      </c>
      <c r="B681" s="362" t="s">
        <v>1263</v>
      </c>
      <c r="C681" s="363"/>
      <c r="D681" s="363"/>
      <c r="E681" s="359" t="str">
        <f t="shared" si="12"/>
        <v/>
      </c>
    </row>
    <row r="682" ht="36" customHeight="1" spans="1:5">
      <c r="A682" s="485" t="s">
        <v>1264</v>
      </c>
      <c r="B682" s="362" t="s">
        <v>1265</v>
      </c>
      <c r="C682" s="363"/>
      <c r="D682" s="363"/>
      <c r="E682" s="359" t="str">
        <f t="shared" si="12"/>
        <v/>
      </c>
    </row>
    <row r="683" ht="36" customHeight="1" spans="1:5">
      <c r="A683" s="485" t="s">
        <v>1266</v>
      </c>
      <c r="B683" s="362" t="s">
        <v>1267</v>
      </c>
      <c r="C683" s="363"/>
      <c r="D683" s="363"/>
      <c r="E683" s="359" t="str">
        <f t="shared" si="12"/>
        <v/>
      </c>
    </row>
    <row r="684" ht="36" customHeight="1" spans="1:5">
      <c r="A684" s="485" t="s">
        <v>1268</v>
      </c>
      <c r="B684" s="362" t="s">
        <v>1269</v>
      </c>
      <c r="C684" s="363"/>
      <c r="D684" s="363"/>
      <c r="E684" s="359" t="str">
        <f t="shared" si="12"/>
        <v/>
      </c>
    </row>
    <row r="685" ht="36" customHeight="1" spans="1:5">
      <c r="A685" s="485" t="s">
        <v>1270</v>
      </c>
      <c r="B685" s="362" t="s">
        <v>1271</v>
      </c>
      <c r="C685" s="363"/>
      <c r="D685" s="363"/>
      <c r="E685" s="359" t="str">
        <f t="shared" si="12"/>
        <v/>
      </c>
    </row>
    <row r="686" ht="36" customHeight="1" spans="1:5">
      <c r="A686" s="485" t="s">
        <v>1272</v>
      </c>
      <c r="B686" s="362" t="s">
        <v>1273</v>
      </c>
      <c r="C686" s="363"/>
      <c r="D686" s="363"/>
      <c r="E686" s="359" t="str">
        <f t="shared" si="12"/>
        <v/>
      </c>
    </row>
    <row r="687" ht="36" customHeight="1" spans="1:5">
      <c r="A687" s="485" t="s">
        <v>1274</v>
      </c>
      <c r="B687" s="362" t="s">
        <v>1275</v>
      </c>
      <c r="C687" s="363"/>
      <c r="D687" s="363"/>
      <c r="E687" s="359" t="str">
        <f t="shared" si="12"/>
        <v/>
      </c>
    </row>
    <row r="688" ht="36" customHeight="1" spans="1:5">
      <c r="A688" s="485" t="s">
        <v>1276</v>
      </c>
      <c r="B688" s="362" t="s">
        <v>1277</v>
      </c>
      <c r="C688" s="363"/>
      <c r="D688" s="363"/>
      <c r="E688" s="359" t="str">
        <f t="shared" si="12"/>
        <v/>
      </c>
    </row>
    <row r="689" ht="36" customHeight="1" spans="1:5">
      <c r="A689" s="485" t="s">
        <v>1278</v>
      </c>
      <c r="B689" s="362" t="s">
        <v>1279</v>
      </c>
      <c r="C689" s="363"/>
      <c r="D689" s="363"/>
      <c r="E689" s="359" t="str">
        <f t="shared" si="12"/>
        <v/>
      </c>
    </row>
    <row r="690" ht="36" customHeight="1" spans="1:5">
      <c r="A690" s="500" t="s">
        <v>1280</v>
      </c>
      <c r="B690" s="501" t="s">
        <v>1281</v>
      </c>
      <c r="C690" s="363">
        <v>241</v>
      </c>
      <c r="D690" s="363"/>
      <c r="E690" s="359"/>
    </row>
    <row r="691" ht="36" customHeight="1" spans="1:5">
      <c r="A691" s="485" t="s">
        <v>1282</v>
      </c>
      <c r="B691" s="362" t="s">
        <v>1283</v>
      </c>
      <c r="C691" s="363"/>
      <c r="D691" s="363">
        <v>135</v>
      </c>
      <c r="E691" s="359" t="str">
        <f t="shared" ref="E691:E741" si="13">IF(C691&gt;0,D691/C691-1,IF(C691&lt;0,-(D691/C691-1),""))</f>
        <v/>
      </c>
    </row>
    <row r="692" ht="36" customHeight="1" spans="1:5">
      <c r="A692" s="484" t="s">
        <v>1284</v>
      </c>
      <c r="B692" s="357" t="s">
        <v>1285</v>
      </c>
      <c r="C692" s="358">
        <v>3534</v>
      </c>
      <c r="D692" s="358">
        <v>3440</v>
      </c>
      <c r="E692" s="359">
        <f t="shared" si="13"/>
        <v>-0.027</v>
      </c>
    </row>
    <row r="693" ht="36" customHeight="1" spans="1:5">
      <c r="A693" s="485" t="s">
        <v>1286</v>
      </c>
      <c r="B693" s="362" t="s">
        <v>1287</v>
      </c>
      <c r="C693" s="363"/>
      <c r="D693" s="363"/>
      <c r="E693" s="359" t="str">
        <f t="shared" si="13"/>
        <v/>
      </c>
    </row>
    <row r="694" ht="36" customHeight="1" spans="1:5">
      <c r="A694" s="485" t="s">
        <v>1288</v>
      </c>
      <c r="B694" s="362" t="s">
        <v>1289</v>
      </c>
      <c r="C694" s="363">
        <v>2837</v>
      </c>
      <c r="D694" s="363">
        <v>2812</v>
      </c>
      <c r="E694" s="359">
        <f t="shared" si="13"/>
        <v>-0.009</v>
      </c>
    </row>
    <row r="695" ht="36" customHeight="1" spans="1:5">
      <c r="A695" s="485" t="s">
        <v>1290</v>
      </c>
      <c r="B695" s="362" t="s">
        <v>1291</v>
      </c>
      <c r="C695" s="363">
        <v>697</v>
      </c>
      <c r="D695" s="363">
        <v>628</v>
      </c>
      <c r="E695" s="359">
        <f t="shared" si="13"/>
        <v>-0.099</v>
      </c>
    </row>
    <row r="696" ht="36" customHeight="1" spans="1:5">
      <c r="A696" s="484" t="s">
        <v>1292</v>
      </c>
      <c r="B696" s="357" t="s">
        <v>1293</v>
      </c>
      <c r="C696" s="358">
        <v>10155</v>
      </c>
      <c r="D696" s="358">
        <v>6160</v>
      </c>
      <c r="E696" s="359">
        <f t="shared" si="13"/>
        <v>-0.393</v>
      </c>
    </row>
    <row r="697" ht="36" customHeight="1" spans="1:5">
      <c r="A697" s="485" t="s">
        <v>1294</v>
      </c>
      <c r="B697" s="362" t="s">
        <v>1295</v>
      </c>
      <c r="C697" s="363">
        <v>507</v>
      </c>
      <c r="D697" s="363">
        <v>526</v>
      </c>
      <c r="E697" s="359">
        <f t="shared" si="13"/>
        <v>0.037</v>
      </c>
    </row>
    <row r="698" ht="36" customHeight="1" spans="1:5">
      <c r="A698" s="485" t="s">
        <v>1296</v>
      </c>
      <c r="B698" s="362" t="s">
        <v>1297</v>
      </c>
      <c r="C698" s="363">
        <v>93</v>
      </c>
      <c r="D698" s="363">
        <v>114</v>
      </c>
      <c r="E698" s="359">
        <f t="shared" si="13"/>
        <v>0.226</v>
      </c>
    </row>
    <row r="699" ht="36" customHeight="1" spans="1:5">
      <c r="A699" s="485" t="s">
        <v>1298</v>
      </c>
      <c r="B699" s="362" t="s">
        <v>1299</v>
      </c>
      <c r="C699" s="363">
        <v>437</v>
      </c>
      <c r="D699" s="363">
        <v>440</v>
      </c>
      <c r="E699" s="359">
        <f t="shared" si="13"/>
        <v>0.007</v>
      </c>
    </row>
    <row r="700" ht="36" customHeight="1" spans="1:5">
      <c r="A700" s="485" t="s">
        <v>1300</v>
      </c>
      <c r="B700" s="362" t="s">
        <v>1301</v>
      </c>
      <c r="C700" s="363"/>
      <c r="D700" s="363"/>
      <c r="E700" s="359" t="str">
        <f t="shared" si="13"/>
        <v/>
      </c>
    </row>
    <row r="701" ht="36" customHeight="1" spans="1:5">
      <c r="A701" s="485" t="s">
        <v>1302</v>
      </c>
      <c r="B701" s="362" t="s">
        <v>1303</v>
      </c>
      <c r="C701" s="363"/>
      <c r="D701" s="363"/>
      <c r="E701" s="359" t="str">
        <f t="shared" si="13"/>
        <v/>
      </c>
    </row>
    <row r="702" ht="36" customHeight="1" spans="1:5">
      <c r="A702" s="485" t="s">
        <v>1304</v>
      </c>
      <c r="B702" s="362" t="s">
        <v>1305</v>
      </c>
      <c r="C702" s="363"/>
      <c r="D702" s="363"/>
      <c r="E702" s="359" t="str">
        <f t="shared" si="13"/>
        <v/>
      </c>
    </row>
    <row r="703" ht="36" customHeight="1" spans="1:5">
      <c r="A703" s="485" t="s">
        <v>1306</v>
      </c>
      <c r="B703" s="362" t="s">
        <v>1307</v>
      </c>
      <c r="C703" s="363"/>
      <c r="D703" s="363"/>
      <c r="E703" s="359" t="str">
        <f t="shared" si="13"/>
        <v/>
      </c>
    </row>
    <row r="704" ht="36" customHeight="1" spans="1:5">
      <c r="A704" s="485" t="s">
        <v>1308</v>
      </c>
      <c r="B704" s="362" t="s">
        <v>1309</v>
      </c>
      <c r="C704" s="363">
        <v>2633</v>
      </c>
      <c r="D704" s="363">
        <v>2454</v>
      </c>
      <c r="E704" s="359">
        <f t="shared" si="13"/>
        <v>-0.068</v>
      </c>
    </row>
    <row r="705" ht="36" customHeight="1" spans="1:5">
      <c r="A705" s="485" t="s">
        <v>1310</v>
      </c>
      <c r="B705" s="362" t="s">
        <v>1311</v>
      </c>
      <c r="C705" s="363">
        <v>653</v>
      </c>
      <c r="D705" s="363">
        <v>1033</v>
      </c>
      <c r="E705" s="359">
        <f t="shared" si="13"/>
        <v>0.582</v>
      </c>
    </row>
    <row r="706" ht="36" customHeight="1" spans="1:5">
      <c r="A706" s="485" t="s">
        <v>1312</v>
      </c>
      <c r="B706" s="362" t="s">
        <v>1313</v>
      </c>
      <c r="C706" s="363">
        <v>5816</v>
      </c>
      <c r="D706" s="363">
        <v>1585</v>
      </c>
      <c r="E706" s="359">
        <f t="shared" si="13"/>
        <v>-0.727</v>
      </c>
    </row>
    <row r="707" ht="36" customHeight="1" spans="1:5">
      <c r="A707" s="485" t="s">
        <v>1314</v>
      </c>
      <c r="B707" s="362" t="s">
        <v>1315</v>
      </c>
      <c r="C707" s="363">
        <v>16</v>
      </c>
      <c r="D707" s="363">
        <v>8</v>
      </c>
      <c r="E707" s="359">
        <f t="shared" si="13"/>
        <v>-0.5</v>
      </c>
    </row>
    <row r="708" ht="36" customHeight="1" spans="1:5">
      <c r="A708" s="484" t="s">
        <v>1316</v>
      </c>
      <c r="B708" s="357" t="s">
        <v>1317</v>
      </c>
      <c r="C708" s="358">
        <v>489</v>
      </c>
      <c r="D708" s="358"/>
      <c r="E708" s="359">
        <f t="shared" si="13"/>
        <v>-1</v>
      </c>
    </row>
    <row r="709" ht="36" customHeight="1" spans="1:5">
      <c r="A709" s="485" t="s">
        <v>1318</v>
      </c>
      <c r="B709" s="362" t="s">
        <v>1319</v>
      </c>
      <c r="C709" s="363">
        <v>489</v>
      </c>
      <c r="D709" s="363"/>
      <c r="E709" s="359">
        <f t="shared" si="13"/>
        <v>-1</v>
      </c>
    </row>
    <row r="710" ht="36" customHeight="1" spans="1:5">
      <c r="A710" s="485" t="s">
        <v>1320</v>
      </c>
      <c r="B710" s="362" t="s">
        <v>1321</v>
      </c>
      <c r="C710" s="363"/>
      <c r="D710" s="363"/>
      <c r="E710" s="359" t="str">
        <f t="shared" si="13"/>
        <v/>
      </c>
    </row>
    <row r="711" ht="36" customHeight="1" spans="1:5">
      <c r="A711" s="484" t="s">
        <v>1322</v>
      </c>
      <c r="B711" s="357" t="s">
        <v>1323</v>
      </c>
      <c r="C711" s="358">
        <v>535</v>
      </c>
      <c r="D711" s="358">
        <v>424</v>
      </c>
      <c r="E711" s="359">
        <f t="shared" si="13"/>
        <v>-0.207</v>
      </c>
    </row>
    <row r="712" ht="36" customHeight="1" spans="1:5">
      <c r="A712" s="485" t="s">
        <v>1324</v>
      </c>
      <c r="B712" s="362" t="s">
        <v>1325</v>
      </c>
      <c r="C712" s="363"/>
      <c r="D712" s="363"/>
      <c r="E712" s="359" t="str">
        <f t="shared" si="13"/>
        <v/>
      </c>
    </row>
    <row r="713" ht="36" customHeight="1" spans="1:5">
      <c r="A713" s="485" t="s">
        <v>1326</v>
      </c>
      <c r="B713" s="362" t="s">
        <v>1327</v>
      </c>
      <c r="C713" s="363">
        <v>190</v>
      </c>
      <c r="D713" s="363"/>
      <c r="E713" s="359">
        <f t="shared" si="13"/>
        <v>-1</v>
      </c>
    </row>
    <row r="714" ht="36" customHeight="1" spans="1:5">
      <c r="A714" s="485" t="s">
        <v>1328</v>
      </c>
      <c r="B714" s="362" t="s">
        <v>1329</v>
      </c>
      <c r="C714" s="363">
        <v>345</v>
      </c>
      <c r="D714" s="363">
        <v>424</v>
      </c>
      <c r="E714" s="359">
        <f t="shared" si="13"/>
        <v>0.229</v>
      </c>
    </row>
    <row r="715" ht="36" customHeight="1" spans="1:5">
      <c r="A715" s="484" t="s">
        <v>1330</v>
      </c>
      <c r="B715" s="357" t="s">
        <v>1331</v>
      </c>
      <c r="C715" s="358">
        <v>5549</v>
      </c>
      <c r="D715" s="358">
        <v>4030</v>
      </c>
      <c r="E715" s="359">
        <f t="shared" si="13"/>
        <v>-0.274</v>
      </c>
    </row>
    <row r="716" ht="36" customHeight="1" spans="1:5">
      <c r="A716" s="485" t="s">
        <v>1332</v>
      </c>
      <c r="B716" s="362" t="s">
        <v>1333</v>
      </c>
      <c r="C716" s="363">
        <v>1300</v>
      </c>
      <c r="D716" s="363">
        <v>983</v>
      </c>
      <c r="E716" s="359">
        <f t="shared" si="13"/>
        <v>-0.244</v>
      </c>
    </row>
    <row r="717" ht="36" customHeight="1" spans="1:5">
      <c r="A717" s="485" t="s">
        <v>1334</v>
      </c>
      <c r="B717" s="362" t="s">
        <v>1335</v>
      </c>
      <c r="C717" s="363">
        <v>3915</v>
      </c>
      <c r="D717" s="363">
        <v>2748</v>
      </c>
      <c r="E717" s="359">
        <f t="shared" si="13"/>
        <v>-0.298</v>
      </c>
    </row>
    <row r="718" ht="36" customHeight="1" spans="1:5">
      <c r="A718" s="485" t="s">
        <v>1336</v>
      </c>
      <c r="B718" s="362" t="s">
        <v>1337</v>
      </c>
      <c r="C718" s="363"/>
      <c r="D718" s="363"/>
      <c r="E718" s="359" t="str">
        <f t="shared" si="13"/>
        <v/>
      </c>
    </row>
    <row r="719" ht="36" customHeight="1" spans="1:5">
      <c r="A719" s="485" t="s">
        <v>1338</v>
      </c>
      <c r="B719" s="362" t="s">
        <v>1339</v>
      </c>
      <c r="C719" s="363">
        <v>334</v>
      </c>
      <c r="D719" s="363">
        <v>299</v>
      </c>
      <c r="E719" s="359">
        <f t="shared" si="13"/>
        <v>-0.105</v>
      </c>
    </row>
    <row r="720" ht="36" customHeight="1" spans="1:5">
      <c r="A720" s="484" t="s">
        <v>1340</v>
      </c>
      <c r="B720" s="357" t="s">
        <v>1341</v>
      </c>
      <c r="C720" s="358">
        <v>1003</v>
      </c>
      <c r="D720" s="358">
        <v>286</v>
      </c>
      <c r="E720" s="359">
        <f t="shared" si="13"/>
        <v>-0.715</v>
      </c>
    </row>
    <row r="721" ht="36" customHeight="1" spans="1:5">
      <c r="A721" s="485" t="s">
        <v>1342</v>
      </c>
      <c r="B721" s="362" t="s">
        <v>1343</v>
      </c>
      <c r="C721" s="363"/>
      <c r="D721" s="363"/>
      <c r="E721" s="359" t="str">
        <f t="shared" si="13"/>
        <v/>
      </c>
    </row>
    <row r="722" ht="36" customHeight="1" spans="1:5">
      <c r="A722" s="485" t="s">
        <v>1344</v>
      </c>
      <c r="B722" s="362" t="s">
        <v>1345</v>
      </c>
      <c r="C722" s="363">
        <v>985</v>
      </c>
      <c r="D722" s="363">
        <v>273</v>
      </c>
      <c r="E722" s="359">
        <f t="shared" si="13"/>
        <v>-0.723</v>
      </c>
    </row>
    <row r="723" ht="36" customHeight="1" spans="1:5">
      <c r="A723" s="485" t="s">
        <v>1346</v>
      </c>
      <c r="B723" s="362" t="s">
        <v>1347</v>
      </c>
      <c r="C723" s="363">
        <v>18</v>
      </c>
      <c r="D723" s="363">
        <v>13</v>
      </c>
      <c r="E723" s="359">
        <f t="shared" si="13"/>
        <v>-0.278</v>
      </c>
    </row>
    <row r="724" ht="36" customHeight="1" spans="1:5">
      <c r="A724" s="484" t="s">
        <v>1348</v>
      </c>
      <c r="B724" s="357" t="s">
        <v>1349</v>
      </c>
      <c r="C724" s="358">
        <v>2055</v>
      </c>
      <c r="D724" s="358">
        <v>1</v>
      </c>
      <c r="E724" s="359">
        <f t="shared" si="13"/>
        <v>-1</v>
      </c>
    </row>
    <row r="725" ht="36" customHeight="1" spans="1:5">
      <c r="A725" s="485" t="s">
        <v>1350</v>
      </c>
      <c r="B725" s="362" t="s">
        <v>1351</v>
      </c>
      <c r="C725" s="363">
        <v>2040</v>
      </c>
      <c r="D725" s="363"/>
      <c r="E725" s="359">
        <f t="shared" si="13"/>
        <v>-1</v>
      </c>
    </row>
    <row r="726" ht="36" customHeight="1" spans="1:5">
      <c r="A726" s="485" t="s">
        <v>1352</v>
      </c>
      <c r="B726" s="362" t="s">
        <v>1353</v>
      </c>
      <c r="C726" s="363">
        <v>15</v>
      </c>
      <c r="D726" s="363"/>
      <c r="E726" s="359">
        <f t="shared" si="13"/>
        <v>-1</v>
      </c>
    </row>
    <row r="727" ht="36" customHeight="1" spans="1:5">
      <c r="A727" s="485" t="s">
        <v>1354</v>
      </c>
      <c r="B727" s="362" t="s">
        <v>1355</v>
      </c>
      <c r="C727" s="363"/>
      <c r="D727" s="363">
        <v>1</v>
      </c>
      <c r="E727" s="359" t="str">
        <f t="shared" si="13"/>
        <v/>
      </c>
    </row>
    <row r="728" ht="36" customHeight="1" spans="1:5">
      <c r="A728" s="484" t="s">
        <v>1356</v>
      </c>
      <c r="B728" s="357" t="s">
        <v>1357</v>
      </c>
      <c r="C728" s="358">
        <v>26</v>
      </c>
      <c r="D728" s="358">
        <v>15</v>
      </c>
      <c r="E728" s="359">
        <f t="shared" si="13"/>
        <v>-0.423</v>
      </c>
    </row>
    <row r="729" ht="36" customHeight="1" spans="1:5">
      <c r="A729" s="485" t="s">
        <v>1358</v>
      </c>
      <c r="B729" s="362" t="s">
        <v>1359</v>
      </c>
      <c r="C729" s="363">
        <v>16</v>
      </c>
      <c r="D729" s="363">
        <v>15</v>
      </c>
      <c r="E729" s="359">
        <f t="shared" si="13"/>
        <v>-0.063</v>
      </c>
    </row>
    <row r="730" ht="36" customHeight="1" spans="1:5">
      <c r="A730" s="485" t="s">
        <v>1360</v>
      </c>
      <c r="B730" s="362" t="s">
        <v>1361</v>
      </c>
      <c r="C730" s="363">
        <v>10</v>
      </c>
      <c r="D730" s="363"/>
      <c r="E730" s="359">
        <f t="shared" si="13"/>
        <v>-1</v>
      </c>
    </row>
    <row r="731" ht="36" customHeight="1" spans="1:5">
      <c r="A731" s="484" t="s">
        <v>1362</v>
      </c>
      <c r="B731" s="357" t="s">
        <v>1363</v>
      </c>
      <c r="C731" s="358">
        <v>334</v>
      </c>
      <c r="D731" s="358">
        <v>287</v>
      </c>
      <c r="E731" s="359">
        <f t="shared" si="13"/>
        <v>-0.141</v>
      </c>
    </row>
    <row r="732" ht="36" customHeight="1" spans="1:5">
      <c r="A732" s="485" t="s">
        <v>1364</v>
      </c>
      <c r="B732" s="362" t="s">
        <v>140</v>
      </c>
      <c r="C732" s="363">
        <v>178</v>
      </c>
      <c r="D732" s="363">
        <v>165</v>
      </c>
      <c r="E732" s="359">
        <f t="shared" si="13"/>
        <v>-0.073</v>
      </c>
    </row>
    <row r="733" ht="36" customHeight="1" spans="1:5">
      <c r="A733" s="485" t="s">
        <v>1365</v>
      </c>
      <c r="B733" s="362" t="s">
        <v>142</v>
      </c>
      <c r="C733" s="363"/>
      <c r="D733" s="363"/>
      <c r="E733" s="359" t="str">
        <f t="shared" si="13"/>
        <v/>
      </c>
    </row>
    <row r="734" ht="36" customHeight="1" spans="1:5">
      <c r="A734" s="485" t="s">
        <v>1366</v>
      </c>
      <c r="B734" s="362" t="s">
        <v>144</v>
      </c>
      <c r="C734" s="363"/>
      <c r="D734" s="363"/>
      <c r="E734" s="359" t="str">
        <f t="shared" si="13"/>
        <v/>
      </c>
    </row>
    <row r="735" ht="36" customHeight="1" spans="1:5">
      <c r="A735" s="485" t="s">
        <v>1367</v>
      </c>
      <c r="B735" s="362" t="s">
        <v>241</v>
      </c>
      <c r="C735" s="363"/>
      <c r="D735" s="363"/>
      <c r="E735" s="359" t="str">
        <f t="shared" si="13"/>
        <v/>
      </c>
    </row>
    <row r="736" ht="36" customHeight="1" spans="1:5">
      <c r="A736" s="485" t="s">
        <v>1368</v>
      </c>
      <c r="B736" s="362" t="s">
        <v>1369</v>
      </c>
      <c r="C736" s="363">
        <v>1</v>
      </c>
      <c r="D736" s="363">
        <v>1</v>
      </c>
      <c r="E736" s="359">
        <f t="shared" si="13"/>
        <v>0</v>
      </c>
    </row>
    <row r="737" ht="36" customHeight="1" spans="1:5">
      <c r="A737" s="485" t="s">
        <v>1370</v>
      </c>
      <c r="B737" s="362" t="s">
        <v>1371</v>
      </c>
      <c r="C737" s="363">
        <v>1</v>
      </c>
      <c r="D737" s="363">
        <v>1</v>
      </c>
      <c r="E737" s="359">
        <f t="shared" si="13"/>
        <v>0</v>
      </c>
    </row>
    <row r="738" ht="36" customHeight="1" spans="1:5">
      <c r="A738" s="485" t="s">
        <v>1372</v>
      </c>
      <c r="B738" s="362" t="s">
        <v>158</v>
      </c>
      <c r="C738" s="363">
        <v>61</v>
      </c>
      <c r="D738" s="363">
        <v>63</v>
      </c>
      <c r="E738" s="359">
        <f t="shared" si="13"/>
        <v>0.033</v>
      </c>
    </row>
    <row r="739" ht="36" customHeight="1" spans="1:5">
      <c r="A739" s="485" t="s">
        <v>1373</v>
      </c>
      <c r="B739" s="362" t="s">
        <v>1374</v>
      </c>
      <c r="C739" s="363">
        <v>93</v>
      </c>
      <c r="D739" s="363">
        <v>57</v>
      </c>
      <c r="E739" s="359">
        <f t="shared" si="13"/>
        <v>-0.387</v>
      </c>
    </row>
    <row r="740" ht="36" customHeight="1" spans="1:5">
      <c r="A740" s="484" t="s">
        <v>1375</v>
      </c>
      <c r="B740" s="357" t="s">
        <v>1376</v>
      </c>
      <c r="C740" s="358">
        <v>0</v>
      </c>
      <c r="D740" s="358">
        <v>0</v>
      </c>
      <c r="E740" s="359" t="str">
        <f t="shared" si="13"/>
        <v/>
      </c>
    </row>
    <row r="741" ht="36" customHeight="1" spans="1:5">
      <c r="A741" s="485" t="s">
        <v>1377</v>
      </c>
      <c r="B741" s="362" t="s">
        <v>1378</v>
      </c>
      <c r="C741" s="363"/>
      <c r="D741" s="363"/>
      <c r="E741" s="359" t="str">
        <f t="shared" si="13"/>
        <v/>
      </c>
    </row>
    <row r="742" ht="36" customHeight="1" spans="1:5">
      <c r="A742" s="502">
        <v>21017</v>
      </c>
      <c r="B742" s="503" t="s">
        <v>1379</v>
      </c>
      <c r="C742" s="363"/>
      <c r="D742" s="363">
        <v>289</v>
      </c>
      <c r="E742" s="359"/>
    </row>
    <row r="743" ht="36" customHeight="1" spans="1:5">
      <c r="A743" s="502">
        <v>2101704</v>
      </c>
      <c r="B743" s="504" t="s">
        <v>1380</v>
      </c>
      <c r="C743" s="363"/>
      <c r="D743" s="363">
        <v>289</v>
      </c>
      <c r="E743" s="359"/>
    </row>
    <row r="744" ht="36" customHeight="1" spans="1:5">
      <c r="A744" s="484" t="s">
        <v>1381</v>
      </c>
      <c r="B744" s="357" t="s">
        <v>1382</v>
      </c>
      <c r="C744" s="358">
        <v>1114</v>
      </c>
      <c r="D744" s="358">
        <v>351</v>
      </c>
      <c r="E744" s="359">
        <f t="shared" ref="E744:E776" si="14">IF(C744&gt;0,D744/C744-1,IF(C744&lt;0,-(D744/C744-1),""))</f>
        <v>-0.685</v>
      </c>
    </row>
    <row r="745" ht="36" customHeight="1" spans="1:5">
      <c r="A745" s="485">
        <v>2109999</v>
      </c>
      <c r="B745" s="362" t="s">
        <v>1383</v>
      </c>
      <c r="C745" s="363">
        <v>1114</v>
      </c>
      <c r="D745" s="363">
        <v>351</v>
      </c>
      <c r="E745" s="359">
        <f t="shared" si="14"/>
        <v>-0.685</v>
      </c>
    </row>
    <row r="746" ht="36" customHeight="1" spans="1:5">
      <c r="A746" s="488" t="s">
        <v>1384</v>
      </c>
      <c r="B746" s="489" t="s">
        <v>521</v>
      </c>
      <c r="C746" s="490"/>
      <c r="D746" s="490"/>
      <c r="E746" s="359" t="str">
        <f t="shared" si="14"/>
        <v/>
      </c>
    </row>
    <row r="747" ht="36" customHeight="1" spans="1:5">
      <c r="A747" s="488" t="s">
        <v>1385</v>
      </c>
      <c r="B747" s="489" t="s">
        <v>707</v>
      </c>
      <c r="C747" s="490"/>
      <c r="D747" s="490"/>
      <c r="E747" s="359" t="str">
        <f t="shared" si="14"/>
        <v/>
      </c>
    </row>
    <row r="748" ht="36" customHeight="1" spans="1:5">
      <c r="A748" s="484" t="s">
        <v>89</v>
      </c>
      <c r="B748" s="357" t="s">
        <v>90</v>
      </c>
      <c r="C748" s="358">
        <v>2357</v>
      </c>
      <c r="D748" s="358">
        <v>3932</v>
      </c>
      <c r="E748" s="359">
        <f t="shared" si="14"/>
        <v>0.668</v>
      </c>
    </row>
    <row r="749" ht="36" customHeight="1" spans="1:5">
      <c r="A749" s="484" t="s">
        <v>1386</v>
      </c>
      <c r="B749" s="357" t="s">
        <v>1387</v>
      </c>
      <c r="C749" s="358">
        <v>178</v>
      </c>
      <c r="D749" s="358">
        <v>216</v>
      </c>
      <c r="E749" s="359">
        <f t="shared" si="14"/>
        <v>0.213</v>
      </c>
    </row>
    <row r="750" ht="36" customHeight="1" spans="1:5">
      <c r="A750" s="485" t="s">
        <v>1388</v>
      </c>
      <c r="B750" s="362" t="s">
        <v>140</v>
      </c>
      <c r="C750" s="363"/>
      <c r="D750" s="363"/>
      <c r="E750" s="359" t="str">
        <f t="shared" si="14"/>
        <v/>
      </c>
    </row>
    <row r="751" ht="36" customHeight="1" spans="1:5">
      <c r="A751" s="485" t="s">
        <v>1389</v>
      </c>
      <c r="B751" s="362" t="s">
        <v>142</v>
      </c>
      <c r="C751" s="363"/>
      <c r="D751" s="363"/>
      <c r="E751" s="359" t="str">
        <f t="shared" si="14"/>
        <v/>
      </c>
    </row>
    <row r="752" ht="36" customHeight="1" spans="1:5">
      <c r="A752" s="485" t="s">
        <v>1390</v>
      </c>
      <c r="B752" s="362" t="s">
        <v>144</v>
      </c>
      <c r="C752" s="363"/>
      <c r="D752" s="363"/>
      <c r="E752" s="359" t="str">
        <f t="shared" si="14"/>
        <v/>
      </c>
    </row>
    <row r="753" ht="36" customHeight="1" spans="1:5">
      <c r="A753" s="485" t="s">
        <v>1391</v>
      </c>
      <c r="B753" s="362" t="s">
        <v>1392</v>
      </c>
      <c r="C753" s="363">
        <v>1</v>
      </c>
      <c r="D753" s="363">
        <v>1</v>
      </c>
      <c r="E753" s="359">
        <f t="shared" si="14"/>
        <v>0</v>
      </c>
    </row>
    <row r="754" ht="36" customHeight="1" spans="1:5">
      <c r="A754" s="485" t="s">
        <v>1393</v>
      </c>
      <c r="B754" s="362" t="s">
        <v>1394</v>
      </c>
      <c r="C754" s="363">
        <v>0</v>
      </c>
      <c r="D754" s="363"/>
      <c r="E754" s="359" t="str">
        <f t="shared" si="14"/>
        <v/>
      </c>
    </row>
    <row r="755" ht="36" customHeight="1" spans="1:5">
      <c r="A755" s="485" t="s">
        <v>1395</v>
      </c>
      <c r="B755" s="362" t="s">
        <v>1396</v>
      </c>
      <c r="C755" s="363">
        <v>0</v>
      </c>
      <c r="D755" s="363"/>
      <c r="E755" s="359" t="str">
        <f t="shared" si="14"/>
        <v/>
      </c>
    </row>
    <row r="756" ht="36" customHeight="1" spans="1:5">
      <c r="A756" s="485" t="s">
        <v>1397</v>
      </c>
      <c r="B756" s="362" t="s">
        <v>1398</v>
      </c>
      <c r="C756" s="363">
        <v>0</v>
      </c>
      <c r="D756" s="363"/>
      <c r="E756" s="359" t="str">
        <f t="shared" si="14"/>
        <v/>
      </c>
    </row>
    <row r="757" ht="36" customHeight="1" spans="1:5">
      <c r="A757" s="485" t="s">
        <v>1399</v>
      </c>
      <c r="B757" s="362" t="s">
        <v>1400</v>
      </c>
      <c r="C757" s="363"/>
      <c r="D757" s="363"/>
      <c r="E757" s="359" t="str">
        <f t="shared" si="14"/>
        <v/>
      </c>
    </row>
    <row r="758" ht="36" customHeight="1" spans="1:5">
      <c r="A758" s="485" t="s">
        <v>1401</v>
      </c>
      <c r="B758" s="362" t="s">
        <v>1402</v>
      </c>
      <c r="C758" s="363">
        <v>177</v>
      </c>
      <c r="D758" s="363">
        <v>215</v>
      </c>
      <c r="E758" s="359">
        <f t="shared" si="14"/>
        <v>0.215</v>
      </c>
    </row>
    <row r="759" ht="36" customHeight="1" spans="1:5">
      <c r="A759" s="484" t="s">
        <v>1403</v>
      </c>
      <c r="B759" s="357" t="s">
        <v>1404</v>
      </c>
      <c r="C759" s="358">
        <v>10</v>
      </c>
      <c r="D759" s="358">
        <v>10</v>
      </c>
      <c r="E759" s="359">
        <f t="shared" si="14"/>
        <v>0</v>
      </c>
    </row>
    <row r="760" ht="36" customHeight="1" spans="1:5">
      <c r="A760" s="485" t="s">
        <v>1405</v>
      </c>
      <c r="B760" s="362" t="s">
        <v>1406</v>
      </c>
      <c r="C760" s="363"/>
      <c r="D760" s="363"/>
      <c r="E760" s="359" t="str">
        <f t="shared" si="14"/>
        <v/>
      </c>
    </row>
    <row r="761" ht="36" customHeight="1" spans="1:5">
      <c r="A761" s="485" t="s">
        <v>1407</v>
      </c>
      <c r="B761" s="362" t="s">
        <v>1408</v>
      </c>
      <c r="C761" s="363"/>
      <c r="D761" s="363"/>
      <c r="E761" s="359" t="str">
        <f t="shared" si="14"/>
        <v/>
      </c>
    </row>
    <row r="762" ht="36" customHeight="1" spans="1:5">
      <c r="A762" s="485" t="s">
        <v>1409</v>
      </c>
      <c r="B762" s="362" t="s">
        <v>1410</v>
      </c>
      <c r="C762" s="363">
        <v>10</v>
      </c>
      <c r="D762" s="363">
        <v>10</v>
      </c>
      <c r="E762" s="359">
        <f t="shared" si="14"/>
        <v>0</v>
      </c>
    </row>
    <row r="763" ht="36" customHeight="1" spans="1:5">
      <c r="A763" s="484" t="s">
        <v>1411</v>
      </c>
      <c r="B763" s="357" t="s">
        <v>1412</v>
      </c>
      <c r="C763" s="358">
        <v>7</v>
      </c>
      <c r="D763" s="358">
        <v>1304</v>
      </c>
      <c r="E763" s="359">
        <f t="shared" si="14"/>
        <v>185.286</v>
      </c>
    </row>
    <row r="764" ht="36" customHeight="1" spans="1:5">
      <c r="A764" s="485" t="s">
        <v>1413</v>
      </c>
      <c r="B764" s="362" t="s">
        <v>1414</v>
      </c>
      <c r="C764" s="363">
        <v>2</v>
      </c>
      <c r="D764" s="363"/>
      <c r="E764" s="359">
        <f t="shared" si="14"/>
        <v>-1</v>
      </c>
    </row>
    <row r="765" ht="36" customHeight="1" spans="1:5">
      <c r="A765" s="485" t="s">
        <v>1415</v>
      </c>
      <c r="B765" s="362" t="s">
        <v>1416</v>
      </c>
      <c r="C765" s="363"/>
      <c r="D765" s="363">
        <v>1304</v>
      </c>
      <c r="E765" s="359" t="str">
        <f t="shared" si="14"/>
        <v/>
      </c>
    </row>
    <row r="766" ht="36" customHeight="1" spans="1:5">
      <c r="A766" s="485" t="s">
        <v>1417</v>
      </c>
      <c r="B766" s="362" t="s">
        <v>1418</v>
      </c>
      <c r="C766" s="363"/>
      <c r="D766" s="363"/>
      <c r="E766" s="359" t="str">
        <f t="shared" si="14"/>
        <v/>
      </c>
    </row>
    <row r="767" ht="36" customHeight="1" spans="1:5">
      <c r="A767" s="485" t="s">
        <v>1419</v>
      </c>
      <c r="B767" s="362" t="s">
        <v>1420</v>
      </c>
      <c r="C767" s="363"/>
      <c r="D767" s="363"/>
      <c r="E767" s="359" t="str">
        <f t="shared" si="14"/>
        <v/>
      </c>
    </row>
    <row r="768" ht="36" customHeight="1" spans="1:5">
      <c r="A768" s="485" t="s">
        <v>1421</v>
      </c>
      <c r="B768" s="362" t="s">
        <v>1422</v>
      </c>
      <c r="C768" s="363"/>
      <c r="D768" s="363"/>
      <c r="E768" s="359" t="str">
        <f t="shared" si="14"/>
        <v/>
      </c>
    </row>
    <row r="769" ht="36" customHeight="1" spans="1:5">
      <c r="A769" s="485" t="s">
        <v>1423</v>
      </c>
      <c r="B769" s="362" t="s">
        <v>1424</v>
      </c>
      <c r="C769" s="363"/>
      <c r="D769" s="363"/>
      <c r="E769" s="359" t="str">
        <f t="shared" si="14"/>
        <v/>
      </c>
    </row>
    <row r="770" ht="36" customHeight="1" spans="1:5">
      <c r="A770" s="364" t="s">
        <v>1425</v>
      </c>
      <c r="B770" s="362" t="s">
        <v>1426</v>
      </c>
      <c r="C770" s="363"/>
      <c r="D770" s="363"/>
      <c r="E770" s="359" t="str">
        <f t="shared" si="14"/>
        <v/>
      </c>
    </row>
    <row r="771" ht="36" customHeight="1" spans="1:5">
      <c r="A771" s="485" t="s">
        <v>1427</v>
      </c>
      <c r="B771" s="362" t="s">
        <v>1428</v>
      </c>
      <c r="C771" s="363">
        <v>5</v>
      </c>
      <c r="D771" s="363"/>
      <c r="E771" s="359">
        <f t="shared" si="14"/>
        <v>-1</v>
      </c>
    </row>
    <row r="772" ht="36" customHeight="1" spans="1:5">
      <c r="A772" s="484" t="s">
        <v>1429</v>
      </c>
      <c r="B772" s="357" t="s">
        <v>1430</v>
      </c>
      <c r="C772" s="358">
        <v>1065</v>
      </c>
      <c r="D772" s="358">
        <v>1077</v>
      </c>
      <c r="E772" s="359">
        <f t="shared" si="14"/>
        <v>0.011</v>
      </c>
    </row>
    <row r="773" ht="36" customHeight="1" spans="1:5">
      <c r="A773" s="485" t="s">
        <v>1431</v>
      </c>
      <c r="B773" s="362" t="s">
        <v>1432</v>
      </c>
      <c r="C773" s="363">
        <v>556</v>
      </c>
      <c r="D773" s="363">
        <v>105</v>
      </c>
      <c r="E773" s="359">
        <f t="shared" si="14"/>
        <v>-0.811</v>
      </c>
    </row>
    <row r="774" ht="36" customHeight="1" spans="1:5">
      <c r="A774" s="485" t="s">
        <v>1433</v>
      </c>
      <c r="B774" s="362" t="s">
        <v>1434</v>
      </c>
      <c r="C774" s="363">
        <v>132</v>
      </c>
      <c r="D774" s="363">
        <v>950</v>
      </c>
      <c r="E774" s="359">
        <f t="shared" si="14"/>
        <v>6.197</v>
      </c>
    </row>
    <row r="775" ht="36" customHeight="1" spans="1:5">
      <c r="A775" s="485" t="s">
        <v>1435</v>
      </c>
      <c r="B775" s="362" t="s">
        <v>1436</v>
      </c>
      <c r="C775" s="363"/>
      <c r="D775" s="363"/>
      <c r="E775" s="359" t="str">
        <f t="shared" si="14"/>
        <v/>
      </c>
    </row>
    <row r="776" ht="36" customHeight="1" spans="1:5">
      <c r="A776" s="505" t="s">
        <v>1437</v>
      </c>
      <c r="B776" s="506" t="s">
        <v>1438</v>
      </c>
      <c r="C776" s="363"/>
      <c r="D776" s="363">
        <v>22</v>
      </c>
      <c r="E776" s="359"/>
    </row>
    <row r="777" ht="36" customHeight="1" spans="1:5">
      <c r="A777" s="485" t="s">
        <v>1439</v>
      </c>
      <c r="B777" s="362" t="s">
        <v>1440</v>
      </c>
      <c r="C777" s="363">
        <v>377</v>
      </c>
      <c r="D777" s="363"/>
      <c r="E777" s="359">
        <f>IF(C777&gt;0,D777/C777-1,IF(C777&lt;0,-(D777/C777-1),""))</f>
        <v>-1</v>
      </c>
    </row>
    <row r="778" ht="36" customHeight="1" spans="1:5">
      <c r="A778" s="484" t="s">
        <v>1441</v>
      </c>
      <c r="B778" s="357" t="s">
        <v>1442</v>
      </c>
      <c r="C778" s="358">
        <v>586</v>
      </c>
      <c r="D778" s="358">
        <v>555</v>
      </c>
      <c r="E778" s="359">
        <f t="shared" ref="E778:E841" si="15">IF(C778&gt;0,D778/C778-1,IF(C778&lt;0,-(D778/C778-1),""))</f>
        <v>-0.053</v>
      </c>
    </row>
    <row r="779" ht="36" customHeight="1" spans="1:5">
      <c r="A779" s="485" t="s">
        <v>1443</v>
      </c>
      <c r="B779" s="362" t="s">
        <v>1444</v>
      </c>
      <c r="C779" s="363">
        <v>586</v>
      </c>
      <c r="D779" s="363"/>
      <c r="E779" s="359">
        <f t="shared" si="15"/>
        <v>-1</v>
      </c>
    </row>
    <row r="780" ht="36" customHeight="1" spans="1:5">
      <c r="A780" s="485" t="s">
        <v>1445</v>
      </c>
      <c r="B780" s="362" t="s">
        <v>1446</v>
      </c>
      <c r="C780" s="363"/>
      <c r="D780" s="363"/>
      <c r="E780" s="359" t="str">
        <f t="shared" si="15"/>
        <v/>
      </c>
    </row>
    <row r="781" ht="36" customHeight="1" spans="1:5">
      <c r="A781" s="485" t="s">
        <v>1447</v>
      </c>
      <c r="B781" s="362" t="s">
        <v>1448</v>
      </c>
      <c r="C781" s="363"/>
      <c r="D781" s="363"/>
      <c r="E781" s="359" t="str">
        <f t="shared" si="15"/>
        <v/>
      </c>
    </row>
    <row r="782" ht="36" customHeight="1" spans="1:5">
      <c r="A782" s="485" t="s">
        <v>1449</v>
      </c>
      <c r="B782" s="362" t="s">
        <v>1450</v>
      </c>
      <c r="C782" s="363"/>
      <c r="D782" s="363"/>
      <c r="E782" s="359" t="str">
        <f t="shared" si="15"/>
        <v/>
      </c>
    </row>
    <row r="783" ht="36" customHeight="1" spans="1:5">
      <c r="A783" s="485" t="s">
        <v>1451</v>
      </c>
      <c r="B783" s="362" t="s">
        <v>1452</v>
      </c>
      <c r="C783" s="363"/>
      <c r="D783" s="363">
        <v>25</v>
      </c>
      <c r="E783" s="359" t="str">
        <f t="shared" si="15"/>
        <v/>
      </c>
    </row>
    <row r="784" ht="36" customHeight="1" spans="1:5">
      <c r="A784" s="485" t="s">
        <v>1453</v>
      </c>
      <c r="B784" s="362" t="s">
        <v>1454</v>
      </c>
      <c r="C784" s="363"/>
      <c r="D784" s="363">
        <v>530</v>
      </c>
      <c r="E784" s="359" t="str">
        <f t="shared" si="15"/>
        <v/>
      </c>
    </row>
    <row r="785" ht="36" customHeight="1" spans="1:5">
      <c r="A785" s="484" t="s">
        <v>1455</v>
      </c>
      <c r="B785" s="357" t="s">
        <v>1456</v>
      </c>
      <c r="C785" s="358">
        <v>69</v>
      </c>
      <c r="D785" s="358"/>
      <c r="E785" s="359">
        <f t="shared" si="15"/>
        <v>-1</v>
      </c>
    </row>
    <row r="786" ht="36" customHeight="1" spans="1:5">
      <c r="A786" s="485" t="s">
        <v>1457</v>
      </c>
      <c r="B786" s="362" t="s">
        <v>1458</v>
      </c>
      <c r="C786" s="363">
        <v>59</v>
      </c>
      <c r="D786" s="363"/>
      <c r="E786" s="359">
        <f t="shared" si="15"/>
        <v>-1</v>
      </c>
    </row>
    <row r="787" ht="36" customHeight="1" spans="1:5">
      <c r="A787" s="485" t="s">
        <v>1459</v>
      </c>
      <c r="B787" s="362" t="s">
        <v>1460</v>
      </c>
      <c r="C787" s="363"/>
      <c r="D787" s="363"/>
      <c r="E787" s="359" t="str">
        <f t="shared" si="15"/>
        <v/>
      </c>
    </row>
    <row r="788" ht="36" customHeight="1" spans="1:5">
      <c r="A788" s="485" t="s">
        <v>1461</v>
      </c>
      <c r="B788" s="362" t="s">
        <v>1462</v>
      </c>
      <c r="C788" s="363"/>
      <c r="D788" s="363"/>
      <c r="E788" s="359" t="str">
        <f t="shared" si="15"/>
        <v/>
      </c>
    </row>
    <row r="789" ht="36" customHeight="1" spans="1:5">
      <c r="A789" s="485" t="s">
        <v>1463</v>
      </c>
      <c r="B789" s="362" t="s">
        <v>1464</v>
      </c>
      <c r="C789" s="363"/>
      <c r="D789" s="363"/>
      <c r="E789" s="359" t="str">
        <f t="shared" si="15"/>
        <v/>
      </c>
    </row>
    <row r="790" ht="36" customHeight="1" spans="1:5">
      <c r="A790" s="485" t="s">
        <v>1465</v>
      </c>
      <c r="B790" s="362" t="s">
        <v>1466</v>
      </c>
      <c r="C790" s="363">
        <v>10</v>
      </c>
      <c r="D790" s="363"/>
      <c r="E790" s="359">
        <f t="shared" si="15"/>
        <v>-1</v>
      </c>
    </row>
    <row r="791" ht="36" customHeight="1" spans="1:5">
      <c r="A791" s="484" t="s">
        <v>1467</v>
      </c>
      <c r="B791" s="357" t="s">
        <v>1468</v>
      </c>
      <c r="C791" s="358"/>
      <c r="D791" s="358"/>
      <c r="E791" s="359" t="str">
        <f t="shared" si="15"/>
        <v/>
      </c>
    </row>
    <row r="792" ht="36" customHeight="1" spans="1:5">
      <c r="A792" s="485" t="s">
        <v>1469</v>
      </c>
      <c r="B792" s="362" t="s">
        <v>1470</v>
      </c>
      <c r="C792" s="363"/>
      <c r="D792" s="363"/>
      <c r="E792" s="359" t="str">
        <f t="shared" si="15"/>
        <v/>
      </c>
    </row>
    <row r="793" ht="36" customHeight="1" spans="1:5">
      <c r="A793" s="485" t="s">
        <v>1471</v>
      </c>
      <c r="B793" s="362" t="s">
        <v>1472</v>
      </c>
      <c r="C793" s="363"/>
      <c r="D793" s="363"/>
      <c r="E793" s="359" t="str">
        <f t="shared" si="15"/>
        <v/>
      </c>
    </row>
    <row r="794" ht="36" customHeight="1" spans="1:5">
      <c r="A794" s="484" t="s">
        <v>1473</v>
      </c>
      <c r="B794" s="357" t="s">
        <v>1474</v>
      </c>
      <c r="C794" s="358"/>
      <c r="D794" s="358"/>
      <c r="E794" s="359" t="str">
        <f t="shared" si="15"/>
        <v/>
      </c>
    </row>
    <row r="795" ht="36" customHeight="1" spans="1:5">
      <c r="A795" s="485" t="s">
        <v>1475</v>
      </c>
      <c r="B795" s="362" t="s">
        <v>1476</v>
      </c>
      <c r="C795" s="363"/>
      <c r="D795" s="363"/>
      <c r="E795" s="359" t="str">
        <f t="shared" si="15"/>
        <v/>
      </c>
    </row>
    <row r="796" ht="36" customHeight="1" spans="1:5">
      <c r="A796" s="485" t="s">
        <v>1477</v>
      </c>
      <c r="B796" s="362" t="s">
        <v>1478</v>
      </c>
      <c r="C796" s="363"/>
      <c r="D796" s="363"/>
      <c r="E796" s="359" t="str">
        <f t="shared" si="15"/>
        <v/>
      </c>
    </row>
    <row r="797" ht="36" customHeight="1" spans="1:5">
      <c r="A797" s="484" t="s">
        <v>1479</v>
      </c>
      <c r="B797" s="357" t="s">
        <v>1480</v>
      </c>
      <c r="C797" s="358"/>
      <c r="D797" s="358"/>
      <c r="E797" s="359" t="str">
        <f t="shared" si="15"/>
        <v/>
      </c>
    </row>
    <row r="798" ht="36" customHeight="1" spans="1:5">
      <c r="A798" s="485">
        <v>2110901</v>
      </c>
      <c r="B798" s="495" t="s">
        <v>1481</v>
      </c>
      <c r="C798" s="363"/>
      <c r="D798" s="363"/>
      <c r="E798" s="359" t="str">
        <f t="shared" si="15"/>
        <v/>
      </c>
    </row>
    <row r="799" ht="36" customHeight="1" spans="1:5">
      <c r="A799" s="484" t="s">
        <v>1482</v>
      </c>
      <c r="B799" s="357" t="s">
        <v>1483</v>
      </c>
      <c r="C799" s="358"/>
      <c r="D799" s="358"/>
      <c r="E799" s="359" t="str">
        <f t="shared" si="15"/>
        <v/>
      </c>
    </row>
    <row r="800" ht="36" customHeight="1" spans="1:5">
      <c r="A800" s="485">
        <v>2111001</v>
      </c>
      <c r="B800" s="495" t="s">
        <v>1484</v>
      </c>
      <c r="C800" s="363"/>
      <c r="D800" s="363"/>
      <c r="E800" s="359" t="str">
        <f t="shared" si="15"/>
        <v/>
      </c>
    </row>
    <row r="801" ht="36" customHeight="1" spans="1:5">
      <c r="A801" s="484" t="s">
        <v>1485</v>
      </c>
      <c r="B801" s="357" t="s">
        <v>1486</v>
      </c>
      <c r="C801" s="358">
        <v>389</v>
      </c>
      <c r="D801" s="358">
        <v>770</v>
      </c>
      <c r="E801" s="359">
        <f t="shared" si="15"/>
        <v>0.979</v>
      </c>
    </row>
    <row r="802" ht="36" customHeight="1" spans="1:5">
      <c r="A802" s="485" t="s">
        <v>1487</v>
      </c>
      <c r="B802" s="362" t="s">
        <v>1488</v>
      </c>
      <c r="C802" s="363">
        <v>10</v>
      </c>
      <c r="D802" s="363">
        <v>2</v>
      </c>
      <c r="E802" s="359">
        <f t="shared" si="15"/>
        <v>-0.8</v>
      </c>
    </row>
    <row r="803" ht="36" customHeight="1" spans="1:5">
      <c r="A803" s="485" t="s">
        <v>1489</v>
      </c>
      <c r="B803" s="362" t="s">
        <v>1490</v>
      </c>
      <c r="C803" s="363">
        <v>3</v>
      </c>
      <c r="D803" s="363">
        <v>3</v>
      </c>
      <c r="E803" s="359">
        <f t="shared" si="15"/>
        <v>0</v>
      </c>
    </row>
    <row r="804" ht="36" customHeight="1" spans="1:5">
      <c r="A804" s="485" t="s">
        <v>1491</v>
      </c>
      <c r="B804" s="362" t="s">
        <v>1492</v>
      </c>
      <c r="C804" s="363">
        <v>376</v>
      </c>
      <c r="D804" s="363">
        <v>765</v>
      </c>
      <c r="E804" s="359">
        <f t="shared" si="15"/>
        <v>1.035</v>
      </c>
    </row>
    <row r="805" ht="36" customHeight="1" spans="1:5">
      <c r="A805" s="485" t="s">
        <v>1493</v>
      </c>
      <c r="B805" s="362" t="s">
        <v>1494</v>
      </c>
      <c r="C805" s="363"/>
      <c r="D805" s="363"/>
      <c r="E805" s="359" t="str">
        <f t="shared" si="15"/>
        <v/>
      </c>
    </row>
    <row r="806" ht="36" customHeight="1" spans="1:5">
      <c r="A806" s="485" t="s">
        <v>1495</v>
      </c>
      <c r="B806" s="362" t="s">
        <v>1496</v>
      </c>
      <c r="C806" s="363"/>
      <c r="D806" s="363"/>
      <c r="E806" s="359" t="str">
        <f t="shared" si="15"/>
        <v/>
      </c>
    </row>
    <row r="807" ht="36" customHeight="1" spans="1:5">
      <c r="A807" s="484" t="s">
        <v>1497</v>
      </c>
      <c r="B807" s="357" t="s">
        <v>1498</v>
      </c>
      <c r="C807" s="358">
        <v>0</v>
      </c>
      <c r="D807" s="358">
        <v>0</v>
      </c>
      <c r="E807" s="359" t="str">
        <f t="shared" si="15"/>
        <v/>
      </c>
    </row>
    <row r="808" ht="36" customHeight="1" spans="1:5">
      <c r="A808" s="364" t="s">
        <v>1499</v>
      </c>
      <c r="B808" s="362" t="s">
        <v>1500</v>
      </c>
      <c r="C808" s="363"/>
      <c r="D808" s="363"/>
      <c r="E808" s="359" t="str">
        <f t="shared" si="15"/>
        <v/>
      </c>
    </row>
    <row r="809" ht="36" customHeight="1" spans="1:5">
      <c r="A809" s="484" t="s">
        <v>1501</v>
      </c>
      <c r="B809" s="357" t="s">
        <v>1502</v>
      </c>
      <c r="C809" s="358">
        <v>0</v>
      </c>
      <c r="D809" s="358">
        <v>0</v>
      </c>
      <c r="E809" s="359" t="str">
        <f t="shared" si="15"/>
        <v/>
      </c>
    </row>
    <row r="810" ht="36" customHeight="1" spans="1:5">
      <c r="A810" s="364" t="s">
        <v>1503</v>
      </c>
      <c r="B810" s="362" t="s">
        <v>1504</v>
      </c>
      <c r="C810" s="363"/>
      <c r="D810" s="363">
        <v>0</v>
      </c>
      <c r="E810" s="359" t="str">
        <f t="shared" si="15"/>
        <v/>
      </c>
    </row>
    <row r="811" ht="36" customHeight="1" spans="1:5">
      <c r="A811" s="484" t="s">
        <v>1505</v>
      </c>
      <c r="B811" s="357" t="s">
        <v>1506</v>
      </c>
      <c r="C811" s="358">
        <v>40</v>
      </c>
      <c r="D811" s="358">
        <v>0</v>
      </c>
      <c r="E811" s="359">
        <f t="shared" si="15"/>
        <v>-1</v>
      </c>
    </row>
    <row r="812" ht="36" customHeight="1" spans="1:5">
      <c r="A812" s="485" t="s">
        <v>1507</v>
      </c>
      <c r="B812" s="362" t="s">
        <v>140</v>
      </c>
      <c r="C812" s="363"/>
      <c r="D812" s="363"/>
      <c r="E812" s="359" t="str">
        <f t="shared" si="15"/>
        <v/>
      </c>
    </row>
    <row r="813" ht="36" customHeight="1" spans="1:5">
      <c r="A813" s="485" t="s">
        <v>1508</v>
      </c>
      <c r="B813" s="362" t="s">
        <v>142</v>
      </c>
      <c r="C813" s="363"/>
      <c r="D813" s="363"/>
      <c r="E813" s="359" t="str">
        <f t="shared" si="15"/>
        <v/>
      </c>
    </row>
    <row r="814" ht="36" customHeight="1" spans="1:5">
      <c r="A814" s="485" t="s">
        <v>1509</v>
      </c>
      <c r="B814" s="362" t="s">
        <v>144</v>
      </c>
      <c r="C814" s="363"/>
      <c r="D814" s="363"/>
      <c r="E814" s="359" t="str">
        <f t="shared" si="15"/>
        <v/>
      </c>
    </row>
    <row r="815" ht="36" customHeight="1" spans="1:5">
      <c r="A815" s="485" t="s">
        <v>1510</v>
      </c>
      <c r="B815" s="362" t="s">
        <v>1511</v>
      </c>
      <c r="C815" s="363"/>
      <c r="D815" s="363"/>
      <c r="E815" s="359" t="str">
        <f t="shared" si="15"/>
        <v/>
      </c>
    </row>
    <row r="816" ht="36" customHeight="1" spans="1:5">
      <c r="A816" s="485" t="s">
        <v>1512</v>
      </c>
      <c r="B816" s="362" t="s">
        <v>1513</v>
      </c>
      <c r="C816" s="363"/>
      <c r="D816" s="363"/>
      <c r="E816" s="359" t="str">
        <f t="shared" si="15"/>
        <v/>
      </c>
    </row>
    <row r="817" ht="36" customHeight="1" spans="1:5">
      <c r="A817" s="485" t="s">
        <v>1514</v>
      </c>
      <c r="B817" s="362" t="s">
        <v>1515</v>
      </c>
      <c r="C817" s="363"/>
      <c r="D817" s="363"/>
      <c r="E817" s="359" t="str">
        <f t="shared" si="15"/>
        <v/>
      </c>
    </row>
    <row r="818" ht="36" customHeight="1" spans="1:5">
      <c r="A818" s="485" t="s">
        <v>1516</v>
      </c>
      <c r="B818" s="362" t="s">
        <v>1517</v>
      </c>
      <c r="C818" s="363">
        <v>40</v>
      </c>
      <c r="D818" s="363"/>
      <c r="E818" s="359">
        <f t="shared" si="15"/>
        <v>-1</v>
      </c>
    </row>
    <row r="819" ht="36" customHeight="1" spans="1:5">
      <c r="A819" s="485" t="s">
        <v>1518</v>
      </c>
      <c r="B819" s="362" t="s">
        <v>1519</v>
      </c>
      <c r="C819" s="363"/>
      <c r="D819" s="363"/>
      <c r="E819" s="359" t="str">
        <f t="shared" si="15"/>
        <v/>
      </c>
    </row>
    <row r="820" ht="36" customHeight="1" spans="1:5">
      <c r="A820" s="485" t="s">
        <v>1520</v>
      </c>
      <c r="B820" s="362" t="s">
        <v>1521</v>
      </c>
      <c r="C820" s="363"/>
      <c r="D820" s="363"/>
      <c r="E820" s="359" t="str">
        <f t="shared" si="15"/>
        <v/>
      </c>
    </row>
    <row r="821" ht="36" customHeight="1" spans="1:5">
      <c r="A821" s="485" t="s">
        <v>1522</v>
      </c>
      <c r="B821" s="362" t="s">
        <v>1523</v>
      </c>
      <c r="C821" s="363"/>
      <c r="D821" s="363"/>
      <c r="E821" s="359" t="str">
        <f t="shared" si="15"/>
        <v/>
      </c>
    </row>
    <row r="822" ht="36" customHeight="1" spans="1:5">
      <c r="A822" s="485" t="s">
        <v>1524</v>
      </c>
      <c r="B822" s="362" t="s">
        <v>241</v>
      </c>
      <c r="C822" s="363"/>
      <c r="D822" s="363"/>
      <c r="E822" s="359" t="str">
        <f t="shared" si="15"/>
        <v/>
      </c>
    </row>
    <row r="823" ht="36" customHeight="1" spans="1:5">
      <c r="A823" s="485" t="s">
        <v>1525</v>
      </c>
      <c r="B823" s="362" t="s">
        <v>1526</v>
      </c>
      <c r="C823" s="363"/>
      <c r="D823" s="363"/>
      <c r="E823" s="359" t="str">
        <f t="shared" si="15"/>
        <v/>
      </c>
    </row>
    <row r="824" ht="36" customHeight="1" spans="1:5">
      <c r="A824" s="485" t="s">
        <v>1527</v>
      </c>
      <c r="B824" s="362" t="s">
        <v>158</v>
      </c>
      <c r="C824" s="363"/>
      <c r="D824" s="363"/>
      <c r="E824" s="359" t="str">
        <f t="shared" si="15"/>
        <v/>
      </c>
    </row>
    <row r="825" ht="36" customHeight="1" spans="1:5">
      <c r="A825" s="485" t="s">
        <v>1528</v>
      </c>
      <c r="B825" s="362" t="s">
        <v>1529</v>
      </c>
      <c r="C825" s="363"/>
      <c r="D825" s="363"/>
      <c r="E825" s="359" t="str">
        <f t="shared" si="15"/>
        <v/>
      </c>
    </row>
    <row r="826" ht="36" customHeight="1" spans="1:5">
      <c r="A826" s="484" t="s">
        <v>1530</v>
      </c>
      <c r="B826" s="357" t="s">
        <v>1531</v>
      </c>
      <c r="C826" s="358">
        <v>13</v>
      </c>
      <c r="D826" s="358">
        <v>0</v>
      </c>
      <c r="E826" s="359">
        <f t="shared" si="15"/>
        <v>-1</v>
      </c>
    </row>
    <row r="827" ht="36" customHeight="1" spans="1:5">
      <c r="A827" s="493" t="s">
        <v>1532</v>
      </c>
      <c r="B827" s="507" t="s">
        <v>1533</v>
      </c>
      <c r="C827" s="363">
        <v>13</v>
      </c>
      <c r="D827" s="363"/>
      <c r="E827" s="359">
        <f t="shared" si="15"/>
        <v>-1</v>
      </c>
    </row>
    <row r="828" ht="36" customHeight="1" spans="1:5">
      <c r="A828" s="494" t="s">
        <v>1534</v>
      </c>
      <c r="B828" s="489" t="s">
        <v>521</v>
      </c>
      <c r="C828" s="490"/>
      <c r="D828" s="490"/>
      <c r="E828" s="359" t="str">
        <f t="shared" si="15"/>
        <v/>
      </c>
    </row>
    <row r="829" ht="36" customHeight="1" spans="1:5">
      <c r="A829" s="484" t="s">
        <v>91</v>
      </c>
      <c r="B829" s="357" t="s">
        <v>92</v>
      </c>
      <c r="C829" s="358">
        <v>6036</v>
      </c>
      <c r="D829" s="358">
        <v>17348</v>
      </c>
      <c r="E829" s="359">
        <f t="shared" si="15"/>
        <v>1.874</v>
      </c>
    </row>
    <row r="830" ht="36" customHeight="1" spans="1:5">
      <c r="A830" s="484" t="s">
        <v>1535</v>
      </c>
      <c r="B830" s="357" t="s">
        <v>1536</v>
      </c>
      <c r="C830" s="358">
        <v>1115</v>
      </c>
      <c r="D830" s="358">
        <v>3063</v>
      </c>
      <c r="E830" s="359">
        <f t="shared" si="15"/>
        <v>1.747</v>
      </c>
    </row>
    <row r="831" ht="36" customHeight="1" spans="1:5">
      <c r="A831" s="485" t="s">
        <v>1537</v>
      </c>
      <c r="B831" s="362" t="s">
        <v>140</v>
      </c>
      <c r="C831" s="363">
        <v>1040</v>
      </c>
      <c r="D831" s="363">
        <v>2858</v>
      </c>
      <c r="E831" s="359">
        <f t="shared" si="15"/>
        <v>1.748</v>
      </c>
    </row>
    <row r="832" ht="36" customHeight="1" spans="1:5">
      <c r="A832" s="485" t="s">
        <v>1538</v>
      </c>
      <c r="B832" s="362" t="s">
        <v>142</v>
      </c>
      <c r="C832" s="363">
        <v>2</v>
      </c>
      <c r="D832" s="363">
        <v>3</v>
      </c>
      <c r="E832" s="359">
        <f t="shared" si="15"/>
        <v>0.5</v>
      </c>
    </row>
    <row r="833" ht="36" customHeight="1" spans="1:5">
      <c r="A833" s="485" t="s">
        <v>1539</v>
      </c>
      <c r="B833" s="362" t="s">
        <v>144</v>
      </c>
      <c r="C833" s="363"/>
      <c r="D833" s="363"/>
      <c r="E833" s="359" t="str">
        <f t="shared" si="15"/>
        <v/>
      </c>
    </row>
    <row r="834" ht="36" customHeight="1" spans="1:5">
      <c r="A834" s="485" t="s">
        <v>1540</v>
      </c>
      <c r="B834" s="362" t="s">
        <v>1541</v>
      </c>
      <c r="C834" s="363"/>
      <c r="D834" s="363"/>
      <c r="E834" s="359" t="str">
        <f t="shared" si="15"/>
        <v/>
      </c>
    </row>
    <row r="835" ht="36" customHeight="1" spans="1:5">
      <c r="A835" s="485" t="s">
        <v>1542</v>
      </c>
      <c r="B835" s="362" t="s">
        <v>1543</v>
      </c>
      <c r="C835" s="363"/>
      <c r="D835" s="363"/>
      <c r="E835" s="359" t="str">
        <f t="shared" si="15"/>
        <v/>
      </c>
    </row>
    <row r="836" ht="36" customHeight="1" spans="1:5">
      <c r="A836" s="485" t="s">
        <v>1544</v>
      </c>
      <c r="B836" s="362" t="s">
        <v>1545</v>
      </c>
      <c r="C836" s="363"/>
      <c r="D836" s="363"/>
      <c r="E836" s="359" t="str">
        <f t="shared" si="15"/>
        <v/>
      </c>
    </row>
    <row r="837" ht="36" customHeight="1" spans="1:5">
      <c r="A837" s="485" t="s">
        <v>1546</v>
      </c>
      <c r="B837" s="362" t="s">
        <v>1547</v>
      </c>
      <c r="C837" s="363"/>
      <c r="D837" s="363"/>
      <c r="E837" s="359" t="str">
        <f t="shared" si="15"/>
        <v/>
      </c>
    </row>
    <row r="838" ht="36" customHeight="1" spans="1:5">
      <c r="A838" s="485" t="s">
        <v>1548</v>
      </c>
      <c r="B838" s="362" t="s">
        <v>1549</v>
      </c>
      <c r="C838" s="363"/>
      <c r="D838" s="363"/>
      <c r="E838" s="359" t="str">
        <f t="shared" si="15"/>
        <v/>
      </c>
    </row>
    <row r="839" ht="36" customHeight="1" spans="1:5">
      <c r="A839" s="485" t="s">
        <v>1550</v>
      </c>
      <c r="B839" s="362" t="s">
        <v>1551</v>
      </c>
      <c r="C839" s="363"/>
      <c r="D839" s="363"/>
      <c r="E839" s="359" t="str">
        <f t="shared" si="15"/>
        <v/>
      </c>
    </row>
    <row r="840" ht="36" customHeight="1" spans="1:5">
      <c r="A840" s="485" t="s">
        <v>1552</v>
      </c>
      <c r="B840" s="362" t="s">
        <v>1553</v>
      </c>
      <c r="C840" s="363">
        <v>73</v>
      </c>
      <c r="D840" s="363">
        <v>202</v>
      </c>
      <c r="E840" s="359">
        <f t="shared" si="15"/>
        <v>1.767</v>
      </c>
    </row>
    <row r="841" ht="36" customHeight="1" spans="1:5">
      <c r="A841" s="484" t="s">
        <v>1554</v>
      </c>
      <c r="B841" s="357" t="s">
        <v>1555</v>
      </c>
      <c r="C841" s="358">
        <v>4</v>
      </c>
      <c r="D841" s="358">
        <v>0</v>
      </c>
      <c r="E841" s="359">
        <f t="shared" si="15"/>
        <v>-1</v>
      </c>
    </row>
    <row r="842" ht="36" customHeight="1" spans="1:5">
      <c r="A842" s="485">
        <v>2120201</v>
      </c>
      <c r="B842" s="495" t="s">
        <v>1556</v>
      </c>
      <c r="C842" s="363">
        <v>4</v>
      </c>
      <c r="D842" s="363"/>
      <c r="E842" s="359">
        <f t="shared" ref="E842:E906" si="16">IF(C842&gt;0,D842/C842-1,IF(C842&lt;0,-(D842/C842-1),""))</f>
        <v>-1</v>
      </c>
    </row>
    <row r="843" ht="36" customHeight="1" spans="1:5">
      <c r="A843" s="484" t="s">
        <v>1557</v>
      </c>
      <c r="B843" s="357" t="s">
        <v>1558</v>
      </c>
      <c r="C843" s="358">
        <v>733</v>
      </c>
      <c r="D843" s="358">
        <v>4785</v>
      </c>
      <c r="E843" s="359">
        <f t="shared" si="16"/>
        <v>5.528</v>
      </c>
    </row>
    <row r="844" ht="36" customHeight="1" spans="1:5">
      <c r="A844" s="485" t="s">
        <v>1559</v>
      </c>
      <c r="B844" s="362" t="s">
        <v>1560</v>
      </c>
      <c r="C844" s="363">
        <v>733</v>
      </c>
      <c r="D844" s="363">
        <v>1460</v>
      </c>
      <c r="E844" s="359">
        <f t="shared" si="16"/>
        <v>0.992</v>
      </c>
    </row>
    <row r="845" ht="36" customHeight="1" spans="1:5">
      <c r="A845" s="485" t="s">
        <v>1561</v>
      </c>
      <c r="B845" s="362" t="s">
        <v>1562</v>
      </c>
      <c r="C845" s="363"/>
      <c r="D845" s="363">
        <v>3325</v>
      </c>
      <c r="E845" s="359" t="str">
        <f t="shared" si="16"/>
        <v/>
      </c>
    </row>
    <row r="846" ht="36" customHeight="1" spans="1:5">
      <c r="A846" s="484" t="s">
        <v>1563</v>
      </c>
      <c r="B846" s="357" t="s">
        <v>1564</v>
      </c>
      <c r="C846" s="358">
        <v>0</v>
      </c>
      <c r="D846" s="358">
        <v>0</v>
      </c>
      <c r="E846" s="359" t="str">
        <f t="shared" si="16"/>
        <v/>
      </c>
    </row>
    <row r="847" ht="36" customHeight="1" spans="1:5">
      <c r="A847" s="485">
        <v>2120501</v>
      </c>
      <c r="B847" s="495" t="s">
        <v>1565</v>
      </c>
      <c r="C847" s="363"/>
      <c r="D847" s="363"/>
      <c r="E847" s="359" t="str">
        <f t="shared" si="16"/>
        <v/>
      </c>
    </row>
    <row r="848" ht="36" customHeight="1" spans="1:5">
      <c r="A848" s="484" t="s">
        <v>1566</v>
      </c>
      <c r="B848" s="357" t="s">
        <v>1567</v>
      </c>
      <c r="C848" s="358">
        <v>0</v>
      </c>
      <c r="D848" s="358">
        <v>0</v>
      </c>
      <c r="E848" s="359" t="str">
        <f t="shared" si="16"/>
        <v/>
      </c>
    </row>
    <row r="849" ht="36" customHeight="1" spans="1:5">
      <c r="A849" s="485">
        <v>2120601</v>
      </c>
      <c r="B849" s="495" t="s">
        <v>1568</v>
      </c>
      <c r="C849" s="363"/>
      <c r="D849" s="363"/>
      <c r="E849" s="359" t="str">
        <f t="shared" si="16"/>
        <v/>
      </c>
    </row>
    <row r="850" ht="36" customHeight="1" spans="1:5">
      <c r="A850" s="484" t="s">
        <v>1569</v>
      </c>
      <c r="B850" s="357" t="s">
        <v>1570</v>
      </c>
      <c r="C850" s="358">
        <v>4184</v>
      </c>
      <c r="D850" s="358">
        <v>9500</v>
      </c>
      <c r="E850" s="359">
        <f t="shared" si="16"/>
        <v>1.271</v>
      </c>
    </row>
    <row r="851" ht="36" customHeight="1" spans="1:5">
      <c r="A851" s="485">
        <v>2129999</v>
      </c>
      <c r="B851" s="495" t="s">
        <v>1571</v>
      </c>
      <c r="C851" s="363">
        <v>4184</v>
      </c>
      <c r="D851" s="363">
        <v>9500</v>
      </c>
      <c r="E851" s="359">
        <f t="shared" si="16"/>
        <v>1.271</v>
      </c>
    </row>
    <row r="852" ht="36" customHeight="1" spans="1:5">
      <c r="A852" s="488" t="s">
        <v>1572</v>
      </c>
      <c r="B852" s="489" t="s">
        <v>521</v>
      </c>
      <c r="C852" s="497"/>
      <c r="D852" s="497"/>
      <c r="E852" s="359">
        <f>IF(C853&gt;0,D853/C853-1,IF(C853&lt;0,-(D853/C853-1),""))</f>
        <v>-0.169</v>
      </c>
    </row>
    <row r="853" ht="36" customHeight="1" spans="1:5">
      <c r="A853" s="484" t="s">
        <v>93</v>
      </c>
      <c r="B853" s="357" t="s">
        <v>94</v>
      </c>
      <c r="C853" s="490">
        <v>73188</v>
      </c>
      <c r="D853" s="490">
        <v>60830</v>
      </c>
      <c r="E853" s="359">
        <f>IF(C854&gt;0,D854/C854-1,IF(C854&lt;0,-(D854/C854-1),""))</f>
        <v>-0.091</v>
      </c>
    </row>
    <row r="854" ht="36" customHeight="1" spans="1:5">
      <c r="A854" s="484" t="s">
        <v>1573</v>
      </c>
      <c r="B854" s="357" t="s">
        <v>1574</v>
      </c>
      <c r="C854" s="358">
        <v>13122</v>
      </c>
      <c r="D854" s="358">
        <v>11934</v>
      </c>
      <c r="E854" s="359">
        <f>IF(C855&gt;0,D855/C855-1,IF(C855&lt;0,-(D855/C855-1),""))</f>
        <v>0.222</v>
      </c>
    </row>
    <row r="855" ht="36" customHeight="1" spans="1:5">
      <c r="A855" s="485" t="s">
        <v>1575</v>
      </c>
      <c r="B855" s="362" t="s">
        <v>140</v>
      </c>
      <c r="C855" s="358">
        <v>347</v>
      </c>
      <c r="D855" s="358">
        <v>424</v>
      </c>
      <c r="E855" s="359" t="str">
        <f>IF(C856&gt;0,D856/C856-1,IF(C856&lt;0,-(D856/C856-1),""))</f>
        <v/>
      </c>
    </row>
    <row r="856" ht="36" customHeight="1" spans="1:5">
      <c r="A856" s="485" t="s">
        <v>1576</v>
      </c>
      <c r="B856" s="362" t="s">
        <v>142</v>
      </c>
      <c r="C856" s="363"/>
      <c r="D856" s="363">
        <v>1</v>
      </c>
      <c r="E856" s="359" t="str">
        <f t="shared" si="16"/>
        <v/>
      </c>
    </row>
    <row r="857" ht="36" customHeight="1" spans="1:5">
      <c r="A857" s="485" t="s">
        <v>1577</v>
      </c>
      <c r="B857" s="362" t="s">
        <v>144</v>
      </c>
      <c r="C857" s="363"/>
      <c r="D857" s="363"/>
      <c r="E857" s="359" t="str">
        <f t="shared" si="16"/>
        <v/>
      </c>
    </row>
    <row r="858" ht="36" customHeight="1" spans="1:5">
      <c r="A858" s="485" t="s">
        <v>1578</v>
      </c>
      <c r="B858" s="362" t="s">
        <v>158</v>
      </c>
      <c r="C858" s="363">
        <v>3120</v>
      </c>
      <c r="D858" s="363">
        <v>3240</v>
      </c>
      <c r="E858" s="359">
        <f t="shared" si="16"/>
        <v>0.038</v>
      </c>
    </row>
    <row r="859" ht="36" customHeight="1" spans="1:5">
      <c r="A859" s="485" t="s">
        <v>1579</v>
      </c>
      <c r="B859" s="362" t="s">
        <v>1580</v>
      </c>
      <c r="C859" s="363">
        <v>476</v>
      </c>
      <c r="D859" s="363">
        <v>442</v>
      </c>
      <c r="E859" s="359">
        <f t="shared" si="16"/>
        <v>-0.071</v>
      </c>
    </row>
    <row r="860" ht="36" customHeight="1" spans="1:5">
      <c r="A860" s="485" t="s">
        <v>1581</v>
      </c>
      <c r="B860" s="362" t="s">
        <v>1582</v>
      </c>
      <c r="C860" s="363">
        <v>1223</v>
      </c>
      <c r="D860" s="363">
        <v>511</v>
      </c>
      <c r="E860" s="359">
        <f t="shared" si="16"/>
        <v>-0.582</v>
      </c>
    </row>
    <row r="861" ht="36" customHeight="1" spans="1:5">
      <c r="A861" s="485" t="s">
        <v>1583</v>
      </c>
      <c r="B861" s="362" t="s">
        <v>1584</v>
      </c>
      <c r="C861" s="363">
        <v>160</v>
      </c>
      <c r="D861" s="363">
        <v>201</v>
      </c>
      <c r="E861" s="359">
        <f t="shared" si="16"/>
        <v>0.256</v>
      </c>
    </row>
    <row r="862" ht="36" customHeight="1" spans="1:5">
      <c r="A862" s="485" t="s">
        <v>1585</v>
      </c>
      <c r="B862" s="362" t="s">
        <v>1586</v>
      </c>
      <c r="C862" s="363">
        <v>5</v>
      </c>
      <c r="D862" s="363">
        <v>11</v>
      </c>
      <c r="E862" s="359">
        <f t="shared" si="16"/>
        <v>1.2</v>
      </c>
    </row>
    <row r="863" ht="36" customHeight="1" spans="1:5">
      <c r="A863" s="485" t="s">
        <v>1587</v>
      </c>
      <c r="B863" s="362" t="s">
        <v>1588</v>
      </c>
      <c r="C863" s="363">
        <v>5</v>
      </c>
      <c r="D863" s="363">
        <v>0</v>
      </c>
      <c r="E863" s="359">
        <f t="shared" si="16"/>
        <v>-1</v>
      </c>
    </row>
    <row r="864" ht="36" customHeight="1" spans="1:5">
      <c r="A864" s="485" t="s">
        <v>1589</v>
      </c>
      <c r="B864" s="362" t="s">
        <v>1590</v>
      </c>
      <c r="C864" s="363">
        <v>8</v>
      </c>
      <c r="D864" s="363">
        <v>15</v>
      </c>
      <c r="E864" s="359">
        <f t="shared" si="16"/>
        <v>0.875</v>
      </c>
    </row>
    <row r="865" ht="36" customHeight="1" spans="1:5">
      <c r="A865" s="485" t="s">
        <v>1591</v>
      </c>
      <c r="B865" s="362" t="s">
        <v>1592</v>
      </c>
      <c r="C865" s="363"/>
      <c r="D865" s="363"/>
      <c r="E865" s="359" t="str">
        <f t="shared" si="16"/>
        <v/>
      </c>
    </row>
    <row r="866" ht="36" customHeight="1" spans="1:5">
      <c r="A866" s="485" t="s">
        <v>1593</v>
      </c>
      <c r="B866" s="362" t="s">
        <v>1594</v>
      </c>
      <c r="C866" s="363"/>
      <c r="D866" s="363"/>
      <c r="E866" s="359" t="str">
        <f t="shared" si="16"/>
        <v/>
      </c>
    </row>
    <row r="867" ht="36" customHeight="1" spans="1:5">
      <c r="A867" s="485" t="s">
        <v>1595</v>
      </c>
      <c r="B867" s="362" t="s">
        <v>1596</v>
      </c>
      <c r="C867" s="363">
        <v>16</v>
      </c>
      <c r="D867" s="363">
        <v>18</v>
      </c>
      <c r="E867" s="359">
        <f t="shared" si="16"/>
        <v>0.125</v>
      </c>
    </row>
    <row r="868" ht="36" customHeight="1" spans="1:5">
      <c r="A868" s="485" t="s">
        <v>1597</v>
      </c>
      <c r="B868" s="362" t="s">
        <v>1598</v>
      </c>
      <c r="C868" s="363"/>
      <c r="D868" s="363">
        <v>184</v>
      </c>
      <c r="E868" s="359" t="str">
        <f t="shared" si="16"/>
        <v/>
      </c>
    </row>
    <row r="869" ht="36" customHeight="1" spans="1:5">
      <c r="A869" s="485" t="s">
        <v>1599</v>
      </c>
      <c r="B869" s="362" t="s">
        <v>1600</v>
      </c>
      <c r="C869" s="363"/>
      <c r="D869" s="363"/>
      <c r="E869" s="359" t="str">
        <f t="shared" si="16"/>
        <v/>
      </c>
    </row>
    <row r="870" ht="36" customHeight="1" spans="1:5">
      <c r="A870" s="485" t="s">
        <v>1601</v>
      </c>
      <c r="B870" s="362" t="s">
        <v>1602</v>
      </c>
      <c r="C870" s="363">
        <v>1964</v>
      </c>
      <c r="D870" s="363">
        <v>2000</v>
      </c>
      <c r="E870" s="359">
        <f t="shared" si="16"/>
        <v>0.018</v>
      </c>
    </row>
    <row r="871" ht="36" customHeight="1" spans="1:5">
      <c r="A871" s="485" t="s">
        <v>1603</v>
      </c>
      <c r="B871" s="362" t="s">
        <v>1604</v>
      </c>
      <c r="C871" s="363">
        <v>141</v>
      </c>
      <c r="D871" s="363">
        <v>55</v>
      </c>
      <c r="E871" s="359">
        <f t="shared" si="16"/>
        <v>-0.61</v>
      </c>
    </row>
    <row r="872" ht="36" customHeight="1" spans="1:5">
      <c r="A872" s="485" t="s">
        <v>1605</v>
      </c>
      <c r="B872" s="362" t="s">
        <v>1606</v>
      </c>
      <c r="C872" s="363"/>
      <c r="D872" s="363"/>
      <c r="E872" s="359" t="str">
        <f t="shared" si="16"/>
        <v/>
      </c>
    </row>
    <row r="873" ht="36" customHeight="1" spans="1:5">
      <c r="A873" s="485" t="s">
        <v>1607</v>
      </c>
      <c r="B873" s="362" t="s">
        <v>1608</v>
      </c>
      <c r="C873" s="363">
        <v>475</v>
      </c>
      <c r="D873" s="363">
        <v>872</v>
      </c>
      <c r="E873" s="359">
        <f t="shared" si="16"/>
        <v>0.836</v>
      </c>
    </row>
    <row r="874" ht="36" customHeight="1" spans="1:5">
      <c r="A874" s="485" t="s">
        <v>1609</v>
      </c>
      <c r="B874" s="362" t="s">
        <v>1610</v>
      </c>
      <c r="C874" s="363">
        <v>1218</v>
      </c>
      <c r="D874" s="363">
        <v>1219</v>
      </c>
      <c r="E874" s="359">
        <f t="shared" si="16"/>
        <v>0.001</v>
      </c>
    </row>
    <row r="875" ht="36" customHeight="1" spans="1:5">
      <c r="A875" s="485" t="s">
        <v>1611</v>
      </c>
      <c r="B875" s="362" t="s">
        <v>1612</v>
      </c>
      <c r="C875" s="363">
        <v>140</v>
      </c>
      <c r="D875" s="363">
        <v>305</v>
      </c>
      <c r="E875" s="359">
        <f t="shared" si="16"/>
        <v>1.179</v>
      </c>
    </row>
    <row r="876" ht="36" customHeight="1" spans="1:5">
      <c r="A876" s="485" t="s">
        <v>1613</v>
      </c>
      <c r="B876" s="362" t="s">
        <v>1614</v>
      </c>
      <c r="C876" s="363">
        <v>2</v>
      </c>
      <c r="D876" s="363">
        <v>156</v>
      </c>
      <c r="E876" s="359">
        <f t="shared" si="16"/>
        <v>77</v>
      </c>
    </row>
    <row r="877" ht="36" customHeight="1" spans="1:5">
      <c r="A877" s="485" t="s">
        <v>1615</v>
      </c>
      <c r="B877" s="362" t="s">
        <v>1616</v>
      </c>
      <c r="C877" s="363"/>
      <c r="D877" s="363">
        <v>0</v>
      </c>
      <c r="E877" s="359" t="str">
        <f t="shared" si="16"/>
        <v/>
      </c>
    </row>
    <row r="878" ht="36" customHeight="1" spans="1:5">
      <c r="A878" s="485" t="s">
        <v>1617</v>
      </c>
      <c r="B878" s="362" t="s">
        <v>1618</v>
      </c>
      <c r="C878" s="363">
        <v>3358</v>
      </c>
      <c r="D878" s="363">
        <v>2200</v>
      </c>
      <c r="E878" s="359">
        <f t="shared" si="16"/>
        <v>-0.345</v>
      </c>
    </row>
    <row r="879" ht="36" customHeight="1" spans="1:5">
      <c r="A879" s="485" t="s">
        <v>1619</v>
      </c>
      <c r="B879" s="362" t="s">
        <v>1620</v>
      </c>
      <c r="C879" s="363">
        <v>464</v>
      </c>
      <c r="D879" s="363">
        <v>80</v>
      </c>
      <c r="E879" s="359">
        <f t="shared" si="16"/>
        <v>-0.828</v>
      </c>
    </row>
    <row r="880" ht="36" customHeight="1" spans="1:5">
      <c r="A880" s="484" t="s">
        <v>1621</v>
      </c>
      <c r="B880" s="357" t="s">
        <v>1622</v>
      </c>
      <c r="C880" s="358">
        <v>6835</v>
      </c>
      <c r="D880" s="358">
        <v>4372</v>
      </c>
      <c r="E880" s="359">
        <f t="shared" si="16"/>
        <v>-0.36</v>
      </c>
    </row>
    <row r="881" ht="36" customHeight="1" spans="1:5">
      <c r="A881" s="485" t="s">
        <v>1623</v>
      </c>
      <c r="B881" s="362" t="s">
        <v>140</v>
      </c>
      <c r="C881" s="363">
        <v>293</v>
      </c>
      <c r="D881" s="363">
        <v>435</v>
      </c>
      <c r="E881" s="359">
        <f t="shared" si="16"/>
        <v>0.485</v>
      </c>
    </row>
    <row r="882" ht="36" customHeight="1" spans="1:5">
      <c r="A882" s="485" t="s">
        <v>1624</v>
      </c>
      <c r="B882" s="362" t="s">
        <v>142</v>
      </c>
      <c r="C882" s="363"/>
      <c r="D882" s="363"/>
      <c r="E882" s="359" t="str">
        <f t="shared" si="16"/>
        <v/>
      </c>
    </row>
    <row r="883" ht="36" customHeight="1" spans="1:5">
      <c r="A883" s="485" t="s">
        <v>1625</v>
      </c>
      <c r="B883" s="362" t="s">
        <v>144</v>
      </c>
      <c r="C883" s="363"/>
      <c r="D883" s="363"/>
      <c r="E883" s="359" t="str">
        <f t="shared" si="16"/>
        <v/>
      </c>
    </row>
    <row r="884" ht="36" customHeight="1" spans="1:5">
      <c r="A884" s="485" t="s">
        <v>1626</v>
      </c>
      <c r="B884" s="362" t="s">
        <v>1627</v>
      </c>
      <c r="C884" s="363">
        <v>873</v>
      </c>
      <c r="D884" s="363">
        <v>964</v>
      </c>
      <c r="E884" s="359">
        <f t="shared" si="16"/>
        <v>0.104</v>
      </c>
    </row>
    <row r="885" ht="36" customHeight="1" spans="1:5">
      <c r="A885" s="485" t="s">
        <v>1628</v>
      </c>
      <c r="B885" s="362" t="s">
        <v>1629</v>
      </c>
      <c r="C885" s="363">
        <v>1203</v>
      </c>
      <c r="D885" s="363">
        <v>424</v>
      </c>
      <c r="E885" s="359">
        <f t="shared" si="16"/>
        <v>-0.648</v>
      </c>
    </row>
    <row r="886" ht="36" customHeight="1" spans="1:5">
      <c r="A886" s="485" t="s">
        <v>1630</v>
      </c>
      <c r="B886" s="362" t="s">
        <v>1631</v>
      </c>
      <c r="C886" s="363"/>
      <c r="D886" s="363">
        <v>9</v>
      </c>
      <c r="E886" s="359" t="str">
        <f t="shared" si="16"/>
        <v/>
      </c>
    </row>
    <row r="887" ht="36" customHeight="1" spans="1:5">
      <c r="A887" s="485" t="s">
        <v>1632</v>
      </c>
      <c r="B887" s="362" t="s">
        <v>1633</v>
      </c>
      <c r="C887" s="363">
        <v>2272</v>
      </c>
      <c r="D887" s="363">
        <v>440</v>
      </c>
      <c r="E887" s="359">
        <f t="shared" si="16"/>
        <v>-0.806</v>
      </c>
    </row>
    <row r="888" ht="36" customHeight="1" spans="1:5">
      <c r="A888" s="485" t="s">
        <v>1634</v>
      </c>
      <c r="B888" s="362" t="s">
        <v>1635</v>
      </c>
      <c r="C888" s="363">
        <v>1588</v>
      </c>
      <c r="D888" s="363">
        <v>550</v>
      </c>
      <c r="E888" s="359">
        <f t="shared" si="16"/>
        <v>-0.654</v>
      </c>
    </row>
    <row r="889" ht="36" customHeight="1" spans="1:5">
      <c r="A889" s="485" t="s">
        <v>1636</v>
      </c>
      <c r="B889" s="362" t="s">
        <v>1637</v>
      </c>
      <c r="C889" s="363">
        <v>2</v>
      </c>
      <c r="D889" s="363">
        <v>45</v>
      </c>
      <c r="E889" s="359">
        <f t="shared" si="16"/>
        <v>21.5</v>
      </c>
    </row>
    <row r="890" ht="36" customHeight="1" spans="1:5">
      <c r="A890" s="485" t="s">
        <v>1638</v>
      </c>
      <c r="B890" s="362" t="s">
        <v>1639</v>
      </c>
      <c r="C890" s="363"/>
      <c r="D890" s="363"/>
      <c r="E890" s="359" t="str">
        <f t="shared" si="16"/>
        <v/>
      </c>
    </row>
    <row r="891" ht="36" customHeight="1" spans="1:5">
      <c r="A891" s="485" t="s">
        <v>1640</v>
      </c>
      <c r="B891" s="362" t="s">
        <v>1641</v>
      </c>
      <c r="C891" s="363"/>
      <c r="D891" s="363"/>
      <c r="E891" s="359" t="str">
        <f t="shared" si="16"/>
        <v/>
      </c>
    </row>
    <row r="892" ht="36" customHeight="1" spans="1:5">
      <c r="A892" s="485" t="s">
        <v>1642</v>
      </c>
      <c r="B892" s="362" t="s">
        <v>1643</v>
      </c>
      <c r="C892" s="363"/>
      <c r="D892" s="363"/>
      <c r="E892" s="359" t="str">
        <f t="shared" si="16"/>
        <v/>
      </c>
    </row>
    <row r="893" ht="36" customHeight="1" spans="1:5">
      <c r="A893" s="485" t="s">
        <v>1644</v>
      </c>
      <c r="B893" s="362" t="s">
        <v>1645</v>
      </c>
      <c r="C893" s="363"/>
      <c r="D893" s="363"/>
      <c r="E893" s="359" t="str">
        <f t="shared" si="16"/>
        <v/>
      </c>
    </row>
    <row r="894" ht="36" customHeight="1" spans="1:5">
      <c r="A894" s="485" t="s">
        <v>1646</v>
      </c>
      <c r="B894" s="362" t="s">
        <v>1647</v>
      </c>
      <c r="C894" s="363"/>
      <c r="D894" s="363"/>
      <c r="E894" s="359" t="str">
        <f t="shared" si="16"/>
        <v/>
      </c>
    </row>
    <row r="895" ht="36" customHeight="1" spans="1:5">
      <c r="A895" s="485" t="s">
        <v>1648</v>
      </c>
      <c r="B895" s="362" t="s">
        <v>1649</v>
      </c>
      <c r="C895" s="363"/>
      <c r="D895" s="363"/>
      <c r="E895" s="359" t="str">
        <f t="shared" si="16"/>
        <v/>
      </c>
    </row>
    <row r="896" ht="36" customHeight="1" spans="1:5">
      <c r="A896" s="485" t="s">
        <v>1650</v>
      </c>
      <c r="B896" s="362" t="s">
        <v>1651</v>
      </c>
      <c r="C896" s="363"/>
      <c r="D896" s="363"/>
      <c r="E896" s="359" t="str">
        <f t="shared" si="16"/>
        <v/>
      </c>
    </row>
    <row r="897" ht="36" customHeight="1" spans="1:5">
      <c r="A897" s="485" t="s">
        <v>1652</v>
      </c>
      <c r="B897" s="362" t="s">
        <v>1653</v>
      </c>
      <c r="C897" s="363"/>
      <c r="D897" s="363"/>
      <c r="E897" s="359" t="str">
        <f t="shared" si="16"/>
        <v/>
      </c>
    </row>
    <row r="898" ht="36" customHeight="1" spans="1:5">
      <c r="A898" s="485" t="s">
        <v>1654</v>
      </c>
      <c r="B898" s="362" t="s">
        <v>1655</v>
      </c>
      <c r="C898" s="363"/>
      <c r="D898" s="363"/>
      <c r="E898" s="359" t="str">
        <f t="shared" si="16"/>
        <v/>
      </c>
    </row>
    <row r="899" ht="36" customHeight="1" spans="1:5">
      <c r="A899" s="485" t="s">
        <v>1656</v>
      </c>
      <c r="B899" s="362" t="s">
        <v>1657</v>
      </c>
      <c r="C899" s="363"/>
      <c r="D899" s="363"/>
      <c r="E899" s="359" t="str">
        <f t="shared" si="16"/>
        <v/>
      </c>
    </row>
    <row r="900" ht="36" customHeight="1" spans="1:5">
      <c r="A900" s="485" t="s">
        <v>1658</v>
      </c>
      <c r="B900" s="362" t="s">
        <v>1659</v>
      </c>
      <c r="C900" s="363">
        <v>233</v>
      </c>
      <c r="D900" s="363">
        <v>295</v>
      </c>
      <c r="E900" s="359">
        <f t="shared" si="16"/>
        <v>0.266</v>
      </c>
    </row>
    <row r="901" ht="36" customHeight="1" spans="1:5">
      <c r="A901" s="485" t="s">
        <v>1660</v>
      </c>
      <c r="B901" s="362" t="s">
        <v>1661</v>
      </c>
      <c r="C901" s="363"/>
      <c r="D901" s="363"/>
      <c r="E901" s="359" t="str">
        <f t="shared" si="16"/>
        <v/>
      </c>
    </row>
    <row r="902" ht="36" customHeight="1" spans="1:5">
      <c r="A902" s="485" t="s">
        <v>1662</v>
      </c>
      <c r="B902" s="362" t="s">
        <v>1663</v>
      </c>
      <c r="C902" s="363"/>
      <c r="D902" s="363"/>
      <c r="E902" s="359" t="str">
        <f t="shared" si="16"/>
        <v/>
      </c>
    </row>
    <row r="903" ht="36" customHeight="1" spans="1:5">
      <c r="A903" s="485" t="s">
        <v>1664</v>
      </c>
      <c r="B903" s="362" t="s">
        <v>1592</v>
      </c>
      <c r="C903" s="363"/>
      <c r="D903" s="363"/>
      <c r="E903" s="359" t="str">
        <f t="shared" si="16"/>
        <v/>
      </c>
    </row>
    <row r="904" ht="36" customHeight="1" spans="1:5">
      <c r="A904" s="502" t="s">
        <v>1665</v>
      </c>
      <c r="B904" s="504" t="s">
        <v>1666</v>
      </c>
      <c r="C904" s="363"/>
      <c r="D904" s="363">
        <v>123</v>
      </c>
      <c r="E904" s="359" t="str">
        <f t="shared" si="16"/>
        <v/>
      </c>
    </row>
    <row r="905" ht="36" customHeight="1" spans="1:5">
      <c r="A905" s="485" t="s">
        <v>1667</v>
      </c>
      <c r="B905" s="362" t="s">
        <v>1668</v>
      </c>
      <c r="C905" s="363">
        <v>371</v>
      </c>
      <c r="D905" s="363">
        <v>1087</v>
      </c>
      <c r="E905" s="359">
        <f t="shared" si="16"/>
        <v>1.93</v>
      </c>
    </row>
    <row r="906" ht="36" customHeight="1" spans="1:5">
      <c r="A906" s="484" t="s">
        <v>1669</v>
      </c>
      <c r="B906" s="357" t="s">
        <v>1670</v>
      </c>
      <c r="C906" s="358">
        <v>13995</v>
      </c>
      <c r="D906" s="358">
        <v>21688</v>
      </c>
      <c r="E906" s="359">
        <f t="shared" si="16"/>
        <v>0.55</v>
      </c>
    </row>
    <row r="907" ht="36" customHeight="1" spans="1:5">
      <c r="A907" s="485" t="s">
        <v>1671</v>
      </c>
      <c r="B907" s="362" t="s">
        <v>140</v>
      </c>
      <c r="C907" s="363">
        <v>95</v>
      </c>
      <c r="D907" s="363">
        <v>98</v>
      </c>
      <c r="E907" s="359">
        <f t="shared" ref="E907:E970" si="17">IF(C907&gt;0,D907/C907-1,IF(C907&lt;0,-(D907/C907-1),""))</f>
        <v>0.032</v>
      </c>
    </row>
    <row r="908" ht="36" customHeight="1" spans="1:5">
      <c r="A908" s="485" t="s">
        <v>1672</v>
      </c>
      <c r="B908" s="362" t="s">
        <v>142</v>
      </c>
      <c r="C908" s="363"/>
      <c r="D908" s="363"/>
      <c r="E908" s="359" t="str">
        <f t="shared" si="17"/>
        <v/>
      </c>
    </row>
    <row r="909" ht="36" customHeight="1" spans="1:5">
      <c r="A909" s="485" t="s">
        <v>1673</v>
      </c>
      <c r="B909" s="362" t="s">
        <v>144</v>
      </c>
      <c r="C909" s="363"/>
      <c r="D909" s="363"/>
      <c r="E909" s="359" t="str">
        <f t="shared" si="17"/>
        <v/>
      </c>
    </row>
    <row r="910" ht="36" customHeight="1" spans="1:5">
      <c r="A910" s="485" t="s">
        <v>1674</v>
      </c>
      <c r="B910" s="362" t="s">
        <v>1675</v>
      </c>
      <c r="C910" s="363">
        <v>979</v>
      </c>
      <c r="D910" s="363">
        <v>970</v>
      </c>
      <c r="E910" s="359">
        <f t="shared" si="17"/>
        <v>-0.009</v>
      </c>
    </row>
    <row r="911" ht="36" customHeight="1" spans="1:5">
      <c r="A911" s="485" t="s">
        <v>1676</v>
      </c>
      <c r="B911" s="362" t="s">
        <v>1677</v>
      </c>
      <c r="C911" s="363">
        <v>11023</v>
      </c>
      <c r="D911" s="363">
        <v>19810</v>
      </c>
      <c r="E911" s="359">
        <f t="shared" si="17"/>
        <v>0.797</v>
      </c>
    </row>
    <row r="912" ht="36" customHeight="1" spans="1:5">
      <c r="A912" s="485" t="s">
        <v>1678</v>
      </c>
      <c r="B912" s="362" t="s">
        <v>1679</v>
      </c>
      <c r="C912" s="363">
        <v>243</v>
      </c>
      <c r="D912" s="363">
        <v>156</v>
      </c>
      <c r="E912" s="359">
        <f t="shared" si="17"/>
        <v>-0.358</v>
      </c>
    </row>
    <row r="913" ht="36" customHeight="1" spans="1:5">
      <c r="A913" s="485" t="s">
        <v>1680</v>
      </c>
      <c r="B913" s="362" t="s">
        <v>1681</v>
      </c>
      <c r="C913" s="363"/>
      <c r="D913" s="363">
        <v>0</v>
      </c>
      <c r="E913" s="359" t="str">
        <f t="shared" si="17"/>
        <v/>
      </c>
    </row>
    <row r="914" ht="36" customHeight="1" spans="1:5">
      <c r="A914" s="485" t="s">
        <v>1682</v>
      </c>
      <c r="B914" s="362" t="s">
        <v>1683</v>
      </c>
      <c r="C914" s="363"/>
      <c r="D914" s="363">
        <v>0</v>
      </c>
      <c r="E914" s="359" t="str">
        <f t="shared" si="17"/>
        <v/>
      </c>
    </row>
    <row r="915" ht="36" customHeight="1" spans="1:5">
      <c r="A915" s="485" t="s">
        <v>1684</v>
      </c>
      <c r="B915" s="362" t="s">
        <v>1685</v>
      </c>
      <c r="C915" s="363"/>
      <c r="D915" s="363">
        <v>0</v>
      </c>
      <c r="E915" s="359" t="str">
        <f t="shared" si="17"/>
        <v/>
      </c>
    </row>
    <row r="916" ht="36" customHeight="1" spans="1:5">
      <c r="A916" s="485" t="s">
        <v>1686</v>
      </c>
      <c r="B916" s="362" t="s">
        <v>1687</v>
      </c>
      <c r="C916" s="363">
        <v>22</v>
      </c>
      <c r="D916" s="363">
        <v>22</v>
      </c>
      <c r="E916" s="359">
        <f t="shared" si="17"/>
        <v>0</v>
      </c>
    </row>
    <row r="917" ht="36" customHeight="1" spans="1:5">
      <c r="A917" s="485" t="s">
        <v>1688</v>
      </c>
      <c r="B917" s="362" t="s">
        <v>1689</v>
      </c>
      <c r="C917" s="363">
        <v>52</v>
      </c>
      <c r="D917" s="363">
        <v>14</v>
      </c>
      <c r="E917" s="359">
        <f t="shared" si="17"/>
        <v>-0.731</v>
      </c>
    </row>
    <row r="918" ht="36" customHeight="1" spans="1:5">
      <c r="A918" s="485" t="s">
        <v>1690</v>
      </c>
      <c r="B918" s="362" t="s">
        <v>1691</v>
      </c>
      <c r="C918" s="363">
        <v>0</v>
      </c>
      <c r="D918" s="363"/>
      <c r="E918" s="359" t="str">
        <f t="shared" si="17"/>
        <v/>
      </c>
    </row>
    <row r="919" ht="36" customHeight="1" spans="1:5">
      <c r="A919" s="485" t="s">
        <v>1692</v>
      </c>
      <c r="B919" s="362" t="s">
        <v>1693</v>
      </c>
      <c r="C919" s="363">
        <v>0</v>
      </c>
      <c r="D919" s="363"/>
      <c r="E919" s="359" t="str">
        <f t="shared" si="17"/>
        <v/>
      </c>
    </row>
    <row r="920" ht="36" customHeight="1" spans="1:5">
      <c r="A920" s="485" t="s">
        <v>1694</v>
      </c>
      <c r="B920" s="362" t="s">
        <v>1695</v>
      </c>
      <c r="C920" s="363">
        <v>550</v>
      </c>
      <c r="D920" s="363">
        <v>98</v>
      </c>
      <c r="E920" s="359">
        <f t="shared" si="17"/>
        <v>-0.822</v>
      </c>
    </row>
    <row r="921" ht="36" customHeight="1" spans="1:5">
      <c r="A921" s="485" t="s">
        <v>1696</v>
      </c>
      <c r="B921" s="362" t="s">
        <v>1697</v>
      </c>
      <c r="C921" s="363">
        <v>110</v>
      </c>
      <c r="D921" s="363">
        <v>125</v>
      </c>
      <c r="E921" s="359">
        <f t="shared" si="17"/>
        <v>0.136</v>
      </c>
    </row>
    <row r="922" ht="36" customHeight="1" spans="1:5">
      <c r="A922" s="485" t="s">
        <v>1698</v>
      </c>
      <c r="B922" s="362" t="s">
        <v>1699</v>
      </c>
      <c r="C922" s="363">
        <v>88</v>
      </c>
      <c r="D922" s="363">
        <v>175</v>
      </c>
      <c r="E922" s="359">
        <f t="shared" si="17"/>
        <v>0.989</v>
      </c>
    </row>
    <row r="923" ht="36" customHeight="1" spans="1:5">
      <c r="A923" s="485" t="s">
        <v>1700</v>
      </c>
      <c r="B923" s="362" t="s">
        <v>1701</v>
      </c>
      <c r="C923" s="363"/>
      <c r="D923" s="363">
        <v>0</v>
      </c>
      <c r="E923" s="359" t="str">
        <f t="shared" si="17"/>
        <v/>
      </c>
    </row>
    <row r="924" ht="36" customHeight="1" spans="1:5">
      <c r="A924" s="485" t="s">
        <v>1702</v>
      </c>
      <c r="B924" s="362" t="s">
        <v>1703</v>
      </c>
      <c r="C924" s="363"/>
      <c r="D924" s="363">
        <v>0</v>
      </c>
      <c r="E924" s="359" t="str">
        <f t="shared" si="17"/>
        <v/>
      </c>
    </row>
    <row r="925" ht="36" customHeight="1" spans="1:5">
      <c r="A925" s="485" t="s">
        <v>1704</v>
      </c>
      <c r="B925" s="362" t="s">
        <v>1705</v>
      </c>
      <c r="C925" s="363">
        <v>338</v>
      </c>
      <c r="D925" s="363">
        <v>33</v>
      </c>
      <c r="E925" s="359">
        <f t="shared" si="17"/>
        <v>-0.902</v>
      </c>
    </row>
    <row r="926" ht="36" customHeight="1" spans="1:5">
      <c r="A926" s="485" t="s">
        <v>1706</v>
      </c>
      <c r="B926" s="362" t="s">
        <v>1707</v>
      </c>
      <c r="C926" s="363"/>
      <c r="D926" s="363">
        <v>57</v>
      </c>
      <c r="E926" s="359" t="str">
        <f t="shared" si="17"/>
        <v/>
      </c>
    </row>
    <row r="927" ht="36" customHeight="1" spans="1:5">
      <c r="A927" s="485" t="s">
        <v>1708</v>
      </c>
      <c r="B927" s="362" t="s">
        <v>1709</v>
      </c>
      <c r="C927" s="363"/>
      <c r="D927" s="363">
        <v>0</v>
      </c>
      <c r="E927" s="359" t="str">
        <f t="shared" si="17"/>
        <v/>
      </c>
    </row>
    <row r="928" ht="36" customHeight="1" spans="1:5">
      <c r="A928" s="485" t="s">
        <v>1710</v>
      </c>
      <c r="B928" s="362" t="s">
        <v>1651</v>
      </c>
      <c r="C928" s="363"/>
      <c r="D928" s="363">
        <v>0</v>
      </c>
      <c r="E928" s="359" t="str">
        <f t="shared" si="17"/>
        <v/>
      </c>
    </row>
    <row r="929" ht="36" customHeight="1" spans="1:5">
      <c r="A929" s="485" t="s">
        <v>1711</v>
      </c>
      <c r="B929" s="362" t="s">
        <v>1712</v>
      </c>
      <c r="C929" s="363"/>
      <c r="D929" s="363">
        <v>0</v>
      </c>
      <c r="E929" s="359" t="str">
        <f t="shared" si="17"/>
        <v/>
      </c>
    </row>
    <row r="930" ht="36" customHeight="1" spans="1:5">
      <c r="A930" s="485" t="s">
        <v>1713</v>
      </c>
      <c r="B930" s="362" t="s">
        <v>1714</v>
      </c>
      <c r="C930" s="363">
        <v>494</v>
      </c>
      <c r="D930" s="363">
        <v>130</v>
      </c>
      <c r="E930" s="359">
        <f t="shared" si="17"/>
        <v>-0.737</v>
      </c>
    </row>
    <row r="931" ht="36" customHeight="1" spans="1:5">
      <c r="A931" s="485" t="s">
        <v>1715</v>
      </c>
      <c r="B931" s="362" t="s">
        <v>1716</v>
      </c>
      <c r="C931" s="363"/>
      <c r="D931" s="363">
        <v>0</v>
      </c>
      <c r="E931" s="359" t="str">
        <f t="shared" si="17"/>
        <v/>
      </c>
    </row>
    <row r="932" ht="36" customHeight="1" spans="1:5">
      <c r="A932" s="485" t="s">
        <v>1717</v>
      </c>
      <c r="B932" s="362" t="s">
        <v>1718</v>
      </c>
      <c r="C932" s="363"/>
      <c r="D932" s="363">
        <v>0</v>
      </c>
      <c r="E932" s="359" t="str">
        <f t="shared" si="17"/>
        <v/>
      </c>
    </row>
    <row r="933" ht="36" customHeight="1" spans="1:5">
      <c r="A933" s="485" t="s">
        <v>1719</v>
      </c>
      <c r="B933" s="362" t="s">
        <v>1720</v>
      </c>
      <c r="C933" s="363">
        <v>1</v>
      </c>
      <c r="D933" s="363">
        <v>0</v>
      </c>
      <c r="E933" s="359">
        <f t="shared" si="17"/>
        <v>-1</v>
      </c>
    </row>
    <row r="934" ht="36" customHeight="1" spans="1:5">
      <c r="A934" s="484" t="s">
        <v>1721</v>
      </c>
      <c r="B934" s="357" t="s">
        <v>1722</v>
      </c>
      <c r="C934" s="358">
        <v>26347</v>
      </c>
      <c r="D934" s="358">
        <v>13028</v>
      </c>
      <c r="E934" s="359">
        <f t="shared" si="17"/>
        <v>-0.506</v>
      </c>
    </row>
    <row r="935" ht="36" customHeight="1" spans="1:5">
      <c r="A935" s="485" t="s">
        <v>1723</v>
      </c>
      <c r="B935" s="362" t="s">
        <v>140</v>
      </c>
      <c r="C935" s="363">
        <v>196</v>
      </c>
      <c r="D935" s="363">
        <v>199</v>
      </c>
      <c r="E935" s="359">
        <f t="shared" si="17"/>
        <v>0.015</v>
      </c>
    </row>
    <row r="936" ht="36" customHeight="1" spans="1:5">
      <c r="A936" s="485" t="s">
        <v>1724</v>
      </c>
      <c r="B936" s="362" t="s">
        <v>142</v>
      </c>
      <c r="C936" s="363">
        <v>260</v>
      </c>
      <c r="D936" s="363">
        <v>258</v>
      </c>
      <c r="E936" s="359">
        <f t="shared" si="17"/>
        <v>-0.008</v>
      </c>
    </row>
    <row r="937" ht="36" customHeight="1" spans="1:5">
      <c r="A937" s="485" t="s">
        <v>1725</v>
      </c>
      <c r="B937" s="362" t="s">
        <v>144</v>
      </c>
      <c r="C937" s="363"/>
      <c r="D937" s="363">
        <v>0</v>
      </c>
      <c r="E937" s="359" t="str">
        <f t="shared" si="17"/>
        <v/>
      </c>
    </row>
    <row r="938" ht="36" customHeight="1" spans="1:5">
      <c r="A938" s="485" t="s">
        <v>1726</v>
      </c>
      <c r="B938" s="362" t="s">
        <v>1727</v>
      </c>
      <c r="C938" s="363">
        <v>4005</v>
      </c>
      <c r="D938" s="363">
        <v>4071</v>
      </c>
      <c r="E938" s="359">
        <f t="shared" si="17"/>
        <v>0.016</v>
      </c>
    </row>
    <row r="939" ht="36" customHeight="1" spans="1:5">
      <c r="A939" s="485" t="s">
        <v>1728</v>
      </c>
      <c r="B939" s="362" t="s">
        <v>1729</v>
      </c>
      <c r="C939" s="363">
        <v>21044</v>
      </c>
      <c r="D939" s="363">
        <v>6954</v>
      </c>
      <c r="E939" s="359">
        <f t="shared" si="17"/>
        <v>-0.67</v>
      </c>
    </row>
    <row r="940" ht="36" customHeight="1" spans="1:5">
      <c r="A940" s="485" t="s">
        <v>1730</v>
      </c>
      <c r="B940" s="362" t="s">
        <v>1731</v>
      </c>
      <c r="C940" s="363"/>
      <c r="D940" s="363">
        <v>20</v>
      </c>
      <c r="E940" s="359" t="str">
        <f t="shared" si="17"/>
        <v/>
      </c>
    </row>
    <row r="941" ht="36" customHeight="1" spans="1:5">
      <c r="A941" s="485" t="s">
        <v>1732</v>
      </c>
      <c r="B941" s="362" t="s">
        <v>1733</v>
      </c>
      <c r="C941" s="363">
        <v>0</v>
      </c>
      <c r="D941" s="363"/>
      <c r="E941" s="359" t="str">
        <f t="shared" si="17"/>
        <v/>
      </c>
    </row>
    <row r="942" ht="36" customHeight="1" spans="1:5">
      <c r="A942" s="485" t="s">
        <v>1734</v>
      </c>
      <c r="B942" s="362" t="s">
        <v>1735</v>
      </c>
      <c r="C942" s="363">
        <v>0</v>
      </c>
      <c r="D942" s="363"/>
      <c r="E942" s="359" t="str">
        <f t="shared" si="17"/>
        <v/>
      </c>
    </row>
    <row r="943" ht="36" customHeight="1" spans="1:5">
      <c r="A943" s="485" t="s">
        <v>1736</v>
      </c>
      <c r="B943" s="362" t="s">
        <v>1737</v>
      </c>
      <c r="C943" s="363">
        <v>73</v>
      </c>
      <c r="D943" s="363">
        <v>76</v>
      </c>
      <c r="E943" s="359">
        <f t="shared" si="17"/>
        <v>0.041</v>
      </c>
    </row>
    <row r="944" ht="36" customHeight="1" spans="1:5">
      <c r="A944" s="485" t="s">
        <v>1738</v>
      </c>
      <c r="B944" s="362" t="s">
        <v>1739</v>
      </c>
      <c r="C944" s="363">
        <v>769</v>
      </c>
      <c r="D944" s="363">
        <v>1450</v>
      </c>
      <c r="E944" s="359">
        <f t="shared" si="17"/>
        <v>0.886</v>
      </c>
    </row>
    <row r="945" ht="36" customHeight="1" spans="1:5">
      <c r="A945" s="484" t="s">
        <v>1740</v>
      </c>
      <c r="B945" s="357" t="s">
        <v>1741</v>
      </c>
      <c r="C945" s="358">
        <v>10384</v>
      </c>
      <c r="D945" s="358">
        <v>6999</v>
      </c>
      <c r="E945" s="359">
        <f t="shared" si="17"/>
        <v>-0.326</v>
      </c>
    </row>
    <row r="946" ht="36" customHeight="1" spans="1:5">
      <c r="A946" s="485" t="s">
        <v>1742</v>
      </c>
      <c r="B946" s="362" t="s">
        <v>1743</v>
      </c>
      <c r="C946" s="363">
        <v>889</v>
      </c>
      <c r="D946" s="363">
        <v>162</v>
      </c>
      <c r="E946" s="359">
        <f t="shared" si="17"/>
        <v>-0.818</v>
      </c>
    </row>
    <row r="947" ht="36" customHeight="1" spans="1:5">
      <c r="A947" s="485" t="s">
        <v>1744</v>
      </c>
      <c r="B947" s="362" t="s">
        <v>1745</v>
      </c>
      <c r="C947" s="363"/>
      <c r="D947" s="363">
        <v>21</v>
      </c>
      <c r="E947" s="359" t="str">
        <f t="shared" si="17"/>
        <v/>
      </c>
    </row>
    <row r="948" ht="36" customHeight="1" spans="1:5">
      <c r="A948" s="485" t="s">
        <v>1746</v>
      </c>
      <c r="B948" s="362" t="s">
        <v>1747</v>
      </c>
      <c r="C948" s="363">
        <v>3902</v>
      </c>
      <c r="D948" s="363">
        <v>4136</v>
      </c>
      <c r="E948" s="359">
        <f t="shared" si="17"/>
        <v>0.06</v>
      </c>
    </row>
    <row r="949" ht="36" customHeight="1" spans="1:5">
      <c r="A949" s="485" t="s">
        <v>1748</v>
      </c>
      <c r="B949" s="362" t="s">
        <v>1749</v>
      </c>
      <c r="C949" s="363">
        <v>3988</v>
      </c>
      <c r="D949" s="363">
        <v>600</v>
      </c>
      <c r="E949" s="359">
        <f t="shared" si="17"/>
        <v>-0.85</v>
      </c>
    </row>
    <row r="950" ht="36" customHeight="1" spans="1:5">
      <c r="A950" s="485" t="s">
        <v>1750</v>
      </c>
      <c r="B950" s="362" t="s">
        <v>1751</v>
      </c>
      <c r="C950" s="363">
        <v>654</v>
      </c>
      <c r="D950" s="363">
        <v>520</v>
      </c>
      <c r="E950" s="359">
        <f t="shared" si="17"/>
        <v>-0.205</v>
      </c>
    </row>
    <row r="951" ht="36" customHeight="1" spans="1:5">
      <c r="A951" s="485" t="s">
        <v>1752</v>
      </c>
      <c r="B951" s="362" t="s">
        <v>1753</v>
      </c>
      <c r="C951" s="363">
        <v>951</v>
      </c>
      <c r="D951" s="363">
        <v>1560</v>
      </c>
      <c r="E951" s="359">
        <f t="shared" si="17"/>
        <v>0.64</v>
      </c>
    </row>
    <row r="952" ht="36" customHeight="1" spans="1:5">
      <c r="A952" s="484" t="s">
        <v>1754</v>
      </c>
      <c r="B952" s="357" t="s">
        <v>1755</v>
      </c>
      <c r="C952" s="358">
        <v>1585</v>
      </c>
      <c r="D952" s="358">
        <v>2010</v>
      </c>
      <c r="E952" s="359">
        <f t="shared" si="17"/>
        <v>0.268</v>
      </c>
    </row>
    <row r="953" ht="36" customHeight="1" spans="1:5">
      <c r="A953" s="485" t="s">
        <v>1756</v>
      </c>
      <c r="B953" s="362" t="s">
        <v>1757</v>
      </c>
      <c r="C953" s="363"/>
      <c r="D953" s="363">
        <v>0</v>
      </c>
      <c r="E953" s="359" t="str">
        <f t="shared" si="17"/>
        <v/>
      </c>
    </row>
    <row r="954" ht="36" customHeight="1" spans="1:5">
      <c r="A954" s="485" t="s">
        <v>1758</v>
      </c>
      <c r="B954" s="362" t="s">
        <v>1759</v>
      </c>
      <c r="C954" s="363">
        <v>821</v>
      </c>
      <c r="D954" s="363">
        <v>1326</v>
      </c>
      <c r="E954" s="359">
        <f t="shared" si="17"/>
        <v>0.615</v>
      </c>
    </row>
    <row r="955" ht="36" customHeight="1" spans="1:5">
      <c r="A955" s="485" t="s">
        <v>1760</v>
      </c>
      <c r="B955" s="362" t="s">
        <v>1761</v>
      </c>
      <c r="C955" s="363">
        <v>721</v>
      </c>
      <c r="D955" s="363">
        <v>669</v>
      </c>
      <c r="E955" s="359">
        <f t="shared" si="17"/>
        <v>-0.072</v>
      </c>
    </row>
    <row r="956" ht="36" customHeight="1" spans="1:5">
      <c r="A956" s="485" t="s">
        <v>1762</v>
      </c>
      <c r="B956" s="362" t="s">
        <v>1763</v>
      </c>
      <c r="C956" s="363"/>
      <c r="D956" s="363">
        <v>0</v>
      </c>
      <c r="E956" s="359" t="str">
        <f t="shared" si="17"/>
        <v/>
      </c>
    </row>
    <row r="957" ht="36" customHeight="1" spans="1:5">
      <c r="A957" s="485" t="s">
        <v>1764</v>
      </c>
      <c r="B957" s="362" t="s">
        <v>1765</v>
      </c>
      <c r="C957" s="363">
        <v>43</v>
      </c>
      <c r="D957" s="363">
        <v>15</v>
      </c>
      <c r="E957" s="359">
        <f t="shared" si="17"/>
        <v>-0.651</v>
      </c>
    </row>
    <row r="958" ht="36" customHeight="1" spans="1:5">
      <c r="A958" s="485" t="s">
        <v>1766</v>
      </c>
      <c r="B958" s="362" t="s">
        <v>1767</v>
      </c>
      <c r="C958" s="363">
        <v>0</v>
      </c>
      <c r="D958" s="363">
        <v>0</v>
      </c>
      <c r="E958" s="359" t="str">
        <f t="shared" si="17"/>
        <v/>
      </c>
    </row>
    <row r="959" ht="36" customHeight="1" spans="1:5">
      <c r="A959" s="484" t="s">
        <v>1768</v>
      </c>
      <c r="B959" s="357" t="s">
        <v>1769</v>
      </c>
      <c r="C959" s="358">
        <v>0</v>
      </c>
      <c r="D959" s="358">
        <v>0</v>
      </c>
      <c r="E959" s="359" t="str">
        <f t="shared" si="17"/>
        <v/>
      </c>
    </row>
    <row r="960" ht="36" customHeight="1" spans="1:5">
      <c r="A960" s="485" t="s">
        <v>1770</v>
      </c>
      <c r="B960" s="362" t="s">
        <v>1771</v>
      </c>
      <c r="C960" s="363">
        <v>0</v>
      </c>
      <c r="D960" s="363"/>
      <c r="E960" s="359" t="str">
        <f t="shared" si="17"/>
        <v/>
      </c>
    </row>
    <row r="961" ht="36" customHeight="1" spans="1:5">
      <c r="A961" s="485" t="s">
        <v>1772</v>
      </c>
      <c r="B961" s="362" t="s">
        <v>1773</v>
      </c>
      <c r="C961" s="363">
        <v>0</v>
      </c>
      <c r="D961" s="363"/>
      <c r="E961" s="359" t="str">
        <f t="shared" si="17"/>
        <v/>
      </c>
    </row>
    <row r="962" ht="36" customHeight="1" spans="1:5">
      <c r="A962" s="484" t="s">
        <v>1774</v>
      </c>
      <c r="B962" s="357" t="s">
        <v>1775</v>
      </c>
      <c r="C962" s="358">
        <v>920</v>
      </c>
      <c r="D962" s="358">
        <v>799</v>
      </c>
      <c r="E962" s="359">
        <f t="shared" si="17"/>
        <v>-0.132</v>
      </c>
    </row>
    <row r="963" ht="36" customHeight="1" spans="1:5">
      <c r="A963" s="485" t="s">
        <v>1776</v>
      </c>
      <c r="B963" s="362" t="s">
        <v>1777</v>
      </c>
      <c r="C963" s="363"/>
      <c r="D963" s="363"/>
      <c r="E963" s="359" t="str">
        <f t="shared" si="17"/>
        <v/>
      </c>
    </row>
    <row r="964" ht="36" customHeight="1" spans="1:5">
      <c r="A964" s="485" t="s">
        <v>1778</v>
      </c>
      <c r="B964" s="362" t="s">
        <v>1779</v>
      </c>
      <c r="C964" s="363">
        <v>920</v>
      </c>
      <c r="D964" s="363">
        <v>799</v>
      </c>
      <c r="E964" s="359">
        <f t="shared" si="17"/>
        <v>-0.132</v>
      </c>
    </row>
    <row r="965" ht="36" customHeight="1" spans="1:5">
      <c r="A965" s="484" t="s">
        <v>1780</v>
      </c>
      <c r="B965" s="489" t="s">
        <v>521</v>
      </c>
      <c r="C965" s="490"/>
      <c r="D965" s="490"/>
      <c r="E965" s="359" t="str">
        <f t="shared" si="17"/>
        <v/>
      </c>
    </row>
    <row r="966" ht="36" customHeight="1" spans="1:5">
      <c r="A966" s="484" t="s">
        <v>1781</v>
      </c>
      <c r="B966" s="489" t="s">
        <v>1782</v>
      </c>
      <c r="C966" s="490"/>
      <c r="D966" s="490"/>
      <c r="E966" s="359" t="str">
        <f t="shared" si="17"/>
        <v/>
      </c>
    </row>
    <row r="967" ht="36" customHeight="1" spans="1:5">
      <c r="A967" s="484" t="s">
        <v>95</v>
      </c>
      <c r="B967" s="357" t="s">
        <v>96</v>
      </c>
      <c r="C967" s="358">
        <v>7848</v>
      </c>
      <c r="D967" s="358">
        <v>11208</v>
      </c>
      <c r="E967" s="359">
        <f t="shared" si="17"/>
        <v>0.428</v>
      </c>
    </row>
    <row r="968" ht="36" customHeight="1" spans="1:5">
      <c r="A968" s="484" t="s">
        <v>1783</v>
      </c>
      <c r="B968" s="357" t="s">
        <v>1784</v>
      </c>
      <c r="C968" s="358">
        <v>4552</v>
      </c>
      <c r="D968" s="358">
        <v>11155</v>
      </c>
      <c r="E968" s="359">
        <f t="shared" si="17"/>
        <v>1.451</v>
      </c>
    </row>
    <row r="969" ht="36" customHeight="1" spans="1:5">
      <c r="A969" s="485" t="s">
        <v>1785</v>
      </c>
      <c r="B969" s="362" t="s">
        <v>140</v>
      </c>
      <c r="C969" s="363">
        <v>456</v>
      </c>
      <c r="D969" s="363">
        <v>373</v>
      </c>
      <c r="E969" s="359">
        <f t="shared" si="17"/>
        <v>-0.182</v>
      </c>
    </row>
    <row r="970" ht="36" customHeight="1" spans="1:5">
      <c r="A970" s="485" t="s">
        <v>1786</v>
      </c>
      <c r="B970" s="362" t="s">
        <v>142</v>
      </c>
      <c r="C970" s="363"/>
      <c r="D970" s="363">
        <v>0</v>
      </c>
      <c r="E970" s="359" t="str">
        <f t="shared" si="17"/>
        <v/>
      </c>
    </row>
    <row r="971" ht="36" customHeight="1" spans="1:5">
      <c r="A971" s="485" t="s">
        <v>1787</v>
      </c>
      <c r="B971" s="362" t="s">
        <v>144</v>
      </c>
      <c r="C971" s="363"/>
      <c r="D971" s="363">
        <v>0</v>
      </c>
      <c r="E971" s="359" t="str">
        <f t="shared" ref="E971:E1034" si="18">IF(C971&gt;0,D971/C971-1,IF(C971&lt;0,-(D971/C971-1),""))</f>
        <v/>
      </c>
    </row>
    <row r="972" ht="36" customHeight="1" spans="1:5">
      <c r="A972" s="485" t="s">
        <v>1788</v>
      </c>
      <c r="B972" s="362" t="s">
        <v>1789</v>
      </c>
      <c r="C972" s="363">
        <v>1348</v>
      </c>
      <c r="D972" s="363">
        <v>8310</v>
      </c>
      <c r="E972" s="359">
        <f t="shared" si="18"/>
        <v>5.165</v>
      </c>
    </row>
    <row r="973" ht="36" customHeight="1" spans="1:5">
      <c r="A973" s="485" t="s">
        <v>1790</v>
      </c>
      <c r="B973" s="362" t="s">
        <v>1791</v>
      </c>
      <c r="C973" s="363">
        <v>2406</v>
      </c>
      <c r="D973" s="363">
        <v>2050</v>
      </c>
      <c r="E973" s="359">
        <f t="shared" si="18"/>
        <v>-0.148</v>
      </c>
    </row>
    <row r="974" ht="36" customHeight="1" spans="1:5">
      <c r="A974" s="485" t="s">
        <v>1792</v>
      </c>
      <c r="B974" s="362" t="s">
        <v>1793</v>
      </c>
      <c r="C974" s="363">
        <v>0</v>
      </c>
      <c r="D974" s="363"/>
      <c r="E974" s="359" t="str">
        <f t="shared" si="18"/>
        <v/>
      </c>
    </row>
    <row r="975" ht="36" customHeight="1" spans="1:5">
      <c r="A975" s="485" t="s">
        <v>1794</v>
      </c>
      <c r="B975" s="362" t="s">
        <v>1795</v>
      </c>
      <c r="C975" s="363">
        <v>0</v>
      </c>
      <c r="D975" s="363"/>
      <c r="E975" s="359" t="str">
        <f t="shared" si="18"/>
        <v/>
      </c>
    </row>
    <row r="976" ht="36" customHeight="1" spans="1:5">
      <c r="A976" s="485" t="s">
        <v>1796</v>
      </c>
      <c r="B976" s="362" t="s">
        <v>1797</v>
      </c>
      <c r="C976" s="363">
        <v>0</v>
      </c>
      <c r="D976" s="363"/>
      <c r="E976" s="359" t="str">
        <f t="shared" si="18"/>
        <v/>
      </c>
    </row>
    <row r="977" ht="36" customHeight="1" spans="1:5">
      <c r="A977" s="485" t="s">
        <v>1798</v>
      </c>
      <c r="B977" s="362" t="s">
        <v>1799</v>
      </c>
      <c r="C977" s="363">
        <v>0</v>
      </c>
      <c r="D977" s="363"/>
      <c r="E977" s="359" t="str">
        <f t="shared" si="18"/>
        <v/>
      </c>
    </row>
    <row r="978" ht="36" customHeight="1" spans="1:5">
      <c r="A978" s="485" t="s">
        <v>1800</v>
      </c>
      <c r="B978" s="362" t="s">
        <v>1801</v>
      </c>
      <c r="C978" s="363"/>
      <c r="D978" s="363"/>
      <c r="E978" s="359" t="str">
        <f t="shared" si="18"/>
        <v/>
      </c>
    </row>
    <row r="979" ht="36" customHeight="1" spans="1:5">
      <c r="A979" s="485" t="s">
        <v>1802</v>
      </c>
      <c r="B979" s="362" t="s">
        <v>1803</v>
      </c>
      <c r="C979" s="363"/>
      <c r="D979" s="363"/>
      <c r="E979" s="359" t="str">
        <f t="shared" si="18"/>
        <v/>
      </c>
    </row>
    <row r="980" ht="36" customHeight="1" spans="1:5">
      <c r="A980" s="485" t="s">
        <v>1804</v>
      </c>
      <c r="B980" s="362" t="s">
        <v>1805</v>
      </c>
      <c r="C980" s="363"/>
      <c r="D980" s="363"/>
      <c r="E980" s="359" t="str">
        <f t="shared" si="18"/>
        <v/>
      </c>
    </row>
    <row r="981" ht="36" customHeight="1" spans="1:5">
      <c r="A981" s="485" t="s">
        <v>1806</v>
      </c>
      <c r="B981" s="362" t="s">
        <v>1807</v>
      </c>
      <c r="C981" s="363"/>
      <c r="D981" s="363"/>
      <c r="E981" s="359" t="str">
        <f t="shared" si="18"/>
        <v/>
      </c>
    </row>
    <row r="982" ht="36" customHeight="1" spans="1:5">
      <c r="A982" s="485" t="s">
        <v>1808</v>
      </c>
      <c r="B982" s="362" t="s">
        <v>1809</v>
      </c>
      <c r="C982" s="363"/>
      <c r="D982" s="363"/>
      <c r="E982" s="359" t="str">
        <f t="shared" si="18"/>
        <v/>
      </c>
    </row>
    <row r="983" ht="36" customHeight="1" spans="1:5">
      <c r="A983" s="485" t="s">
        <v>1810</v>
      </c>
      <c r="B983" s="362" t="s">
        <v>1811</v>
      </c>
      <c r="C983" s="363"/>
      <c r="D983" s="363"/>
      <c r="E983" s="359" t="str">
        <f t="shared" si="18"/>
        <v/>
      </c>
    </row>
    <row r="984" ht="36" customHeight="1" spans="1:5">
      <c r="A984" s="485" t="s">
        <v>1812</v>
      </c>
      <c r="B984" s="362" t="s">
        <v>1813</v>
      </c>
      <c r="C984" s="363"/>
      <c r="D984" s="363"/>
      <c r="E984" s="359" t="str">
        <f t="shared" si="18"/>
        <v/>
      </c>
    </row>
    <row r="985" ht="36" customHeight="1" spans="1:5">
      <c r="A985" s="485" t="s">
        <v>1814</v>
      </c>
      <c r="B985" s="362" t="s">
        <v>1815</v>
      </c>
      <c r="C985" s="363"/>
      <c r="D985" s="363"/>
      <c r="E985" s="359" t="str">
        <f t="shared" si="18"/>
        <v/>
      </c>
    </row>
    <row r="986" ht="36" customHeight="1" spans="1:5">
      <c r="A986" s="485" t="s">
        <v>1816</v>
      </c>
      <c r="B986" s="362" t="s">
        <v>1817</v>
      </c>
      <c r="C986" s="363"/>
      <c r="D986" s="363"/>
      <c r="E986" s="359" t="str">
        <f t="shared" si="18"/>
        <v/>
      </c>
    </row>
    <row r="987" ht="36" customHeight="1" spans="1:5">
      <c r="A987" s="485" t="s">
        <v>1818</v>
      </c>
      <c r="B987" s="362" t="s">
        <v>1819</v>
      </c>
      <c r="C987" s="363"/>
      <c r="D987" s="363"/>
      <c r="E987" s="359" t="str">
        <f t="shared" si="18"/>
        <v/>
      </c>
    </row>
    <row r="988" ht="36" customHeight="1" spans="1:5">
      <c r="A988" s="485" t="s">
        <v>1820</v>
      </c>
      <c r="B988" s="362" t="s">
        <v>1821</v>
      </c>
      <c r="C988" s="363">
        <v>342</v>
      </c>
      <c r="D988" s="363">
        <v>198</v>
      </c>
      <c r="E988" s="359">
        <f t="shared" si="18"/>
        <v>-0.421</v>
      </c>
    </row>
    <row r="989" ht="36" customHeight="1" spans="1:5">
      <c r="A989" s="485" t="s">
        <v>1822</v>
      </c>
      <c r="B989" s="362" t="s">
        <v>1823</v>
      </c>
      <c r="C989" s="363"/>
      <c r="D989" s="363"/>
      <c r="E989" s="359" t="str">
        <f t="shared" si="18"/>
        <v/>
      </c>
    </row>
    <row r="990" ht="36" customHeight="1" spans="1:5">
      <c r="A990" s="485" t="s">
        <v>1824</v>
      </c>
      <c r="B990" s="362" t="s">
        <v>1825</v>
      </c>
      <c r="C990" s="363"/>
      <c r="D990" s="363">
        <v>224</v>
      </c>
      <c r="E990" s="359" t="str">
        <f t="shared" si="18"/>
        <v/>
      </c>
    </row>
    <row r="991" ht="36" customHeight="1" spans="1:5">
      <c r="A991" s="484" t="s">
        <v>1826</v>
      </c>
      <c r="B991" s="357" t="s">
        <v>1827</v>
      </c>
      <c r="C991" s="358"/>
      <c r="D991" s="358"/>
      <c r="E991" s="359" t="str">
        <f t="shared" si="18"/>
        <v/>
      </c>
    </row>
    <row r="992" ht="36" customHeight="1" spans="1:5">
      <c r="A992" s="485" t="s">
        <v>1828</v>
      </c>
      <c r="B992" s="362" t="s">
        <v>140</v>
      </c>
      <c r="C992" s="363"/>
      <c r="D992" s="363"/>
      <c r="E992" s="359" t="str">
        <f t="shared" si="18"/>
        <v/>
      </c>
    </row>
    <row r="993" ht="36" customHeight="1" spans="1:5">
      <c r="A993" s="485" t="s">
        <v>1829</v>
      </c>
      <c r="B993" s="362" t="s">
        <v>142</v>
      </c>
      <c r="C993" s="363"/>
      <c r="D993" s="363"/>
      <c r="E993" s="359" t="str">
        <f t="shared" si="18"/>
        <v/>
      </c>
    </row>
    <row r="994" ht="36" customHeight="1" spans="1:5">
      <c r="A994" s="485" t="s">
        <v>1830</v>
      </c>
      <c r="B994" s="362" t="s">
        <v>144</v>
      </c>
      <c r="C994" s="363"/>
      <c r="D994" s="363"/>
      <c r="E994" s="359" t="str">
        <f t="shared" si="18"/>
        <v/>
      </c>
    </row>
    <row r="995" ht="36" customHeight="1" spans="1:5">
      <c r="A995" s="485" t="s">
        <v>1831</v>
      </c>
      <c r="B995" s="362" t="s">
        <v>1832</v>
      </c>
      <c r="C995" s="363"/>
      <c r="D995" s="363"/>
      <c r="E995" s="359" t="str">
        <f t="shared" si="18"/>
        <v/>
      </c>
    </row>
    <row r="996" ht="36" customHeight="1" spans="1:5">
      <c r="A996" s="485" t="s">
        <v>1833</v>
      </c>
      <c r="B996" s="362" t="s">
        <v>1834</v>
      </c>
      <c r="C996" s="363"/>
      <c r="D996" s="363"/>
      <c r="E996" s="359" t="str">
        <f t="shared" si="18"/>
        <v/>
      </c>
    </row>
    <row r="997" ht="36" customHeight="1" spans="1:5">
      <c r="A997" s="485" t="s">
        <v>1835</v>
      </c>
      <c r="B997" s="362" t="s">
        <v>1836</v>
      </c>
      <c r="C997" s="363"/>
      <c r="D997" s="363"/>
      <c r="E997" s="359" t="str">
        <f t="shared" si="18"/>
        <v/>
      </c>
    </row>
    <row r="998" ht="36" customHeight="1" spans="1:5">
      <c r="A998" s="485" t="s">
        <v>1837</v>
      </c>
      <c r="B998" s="362" t="s">
        <v>1838</v>
      </c>
      <c r="C998" s="363"/>
      <c r="D998" s="363"/>
      <c r="E998" s="359" t="str">
        <f t="shared" si="18"/>
        <v/>
      </c>
    </row>
    <row r="999" ht="36" customHeight="1" spans="1:5">
      <c r="A999" s="485" t="s">
        <v>1839</v>
      </c>
      <c r="B999" s="362" t="s">
        <v>1840</v>
      </c>
      <c r="C999" s="363"/>
      <c r="D999" s="363"/>
      <c r="E999" s="359" t="str">
        <f t="shared" si="18"/>
        <v/>
      </c>
    </row>
    <row r="1000" ht="36" customHeight="1" spans="1:5">
      <c r="A1000" s="485" t="s">
        <v>1841</v>
      </c>
      <c r="B1000" s="362" t="s">
        <v>1842</v>
      </c>
      <c r="C1000" s="363"/>
      <c r="D1000" s="363"/>
      <c r="E1000" s="359" t="str">
        <f t="shared" si="18"/>
        <v/>
      </c>
    </row>
    <row r="1001" ht="36" customHeight="1" spans="1:5">
      <c r="A1001" s="484" t="s">
        <v>1843</v>
      </c>
      <c r="B1001" s="357" t="s">
        <v>1844</v>
      </c>
      <c r="C1001" s="358"/>
      <c r="D1001" s="358"/>
      <c r="E1001" s="359" t="str">
        <f t="shared" si="18"/>
        <v/>
      </c>
    </row>
    <row r="1002" ht="36" customHeight="1" spans="1:5">
      <c r="A1002" s="485" t="s">
        <v>1845</v>
      </c>
      <c r="B1002" s="362" t="s">
        <v>140</v>
      </c>
      <c r="C1002" s="363"/>
      <c r="D1002" s="363"/>
      <c r="E1002" s="359" t="str">
        <f t="shared" si="18"/>
        <v/>
      </c>
    </row>
    <row r="1003" ht="36" customHeight="1" spans="1:5">
      <c r="A1003" s="485" t="s">
        <v>1846</v>
      </c>
      <c r="B1003" s="362" t="s">
        <v>142</v>
      </c>
      <c r="C1003" s="363"/>
      <c r="D1003" s="363"/>
      <c r="E1003" s="359" t="str">
        <f t="shared" si="18"/>
        <v/>
      </c>
    </row>
    <row r="1004" ht="36" customHeight="1" spans="1:5">
      <c r="A1004" s="485" t="s">
        <v>1847</v>
      </c>
      <c r="B1004" s="362" t="s">
        <v>144</v>
      </c>
      <c r="C1004" s="363"/>
      <c r="D1004" s="363"/>
      <c r="E1004" s="359" t="str">
        <f t="shared" si="18"/>
        <v/>
      </c>
    </row>
    <row r="1005" ht="36" customHeight="1" spans="1:5">
      <c r="A1005" s="485" t="s">
        <v>1848</v>
      </c>
      <c r="B1005" s="362" t="s">
        <v>1849</v>
      </c>
      <c r="C1005" s="363"/>
      <c r="D1005" s="363"/>
      <c r="E1005" s="359" t="str">
        <f t="shared" si="18"/>
        <v/>
      </c>
    </row>
    <row r="1006" ht="36" customHeight="1" spans="1:5">
      <c r="A1006" s="485" t="s">
        <v>1850</v>
      </c>
      <c r="B1006" s="362" t="s">
        <v>1851</v>
      </c>
      <c r="C1006" s="363"/>
      <c r="D1006" s="363"/>
      <c r="E1006" s="359" t="str">
        <f t="shared" si="18"/>
        <v/>
      </c>
    </row>
    <row r="1007" ht="36" customHeight="1" spans="1:5">
      <c r="A1007" s="485" t="s">
        <v>1852</v>
      </c>
      <c r="B1007" s="362" t="s">
        <v>1853</v>
      </c>
      <c r="C1007" s="363"/>
      <c r="D1007" s="363"/>
      <c r="E1007" s="359" t="str">
        <f t="shared" si="18"/>
        <v/>
      </c>
    </row>
    <row r="1008" ht="36" customHeight="1" spans="1:5">
      <c r="A1008" s="485" t="s">
        <v>1854</v>
      </c>
      <c r="B1008" s="362" t="s">
        <v>1855</v>
      </c>
      <c r="C1008" s="363"/>
      <c r="D1008" s="363"/>
      <c r="E1008" s="359" t="str">
        <f t="shared" si="18"/>
        <v/>
      </c>
    </row>
    <row r="1009" ht="36" customHeight="1" spans="1:5">
      <c r="A1009" s="485" t="s">
        <v>1856</v>
      </c>
      <c r="B1009" s="362" t="s">
        <v>1857</v>
      </c>
      <c r="C1009" s="363"/>
      <c r="D1009" s="363"/>
      <c r="E1009" s="359" t="str">
        <f t="shared" si="18"/>
        <v/>
      </c>
    </row>
    <row r="1010" ht="36" customHeight="1" spans="1:5">
      <c r="A1010" s="485" t="s">
        <v>1858</v>
      </c>
      <c r="B1010" s="362" t="s">
        <v>1859</v>
      </c>
      <c r="C1010" s="363"/>
      <c r="D1010" s="363"/>
      <c r="E1010" s="359" t="str">
        <f t="shared" si="18"/>
        <v/>
      </c>
    </row>
    <row r="1011" ht="36" customHeight="1" spans="1:5">
      <c r="A1011" s="484" t="s">
        <v>1860</v>
      </c>
      <c r="B1011" s="357" t="s">
        <v>1861</v>
      </c>
      <c r="C1011" s="358"/>
      <c r="D1011" s="358"/>
      <c r="E1011" s="359" t="str">
        <f t="shared" si="18"/>
        <v/>
      </c>
    </row>
    <row r="1012" ht="36" customHeight="1" spans="1:5">
      <c r="A1012" s="485" t="s">
        <v>1862</v>
      </c>
      <c r="B1012" s="362" t="s">
        <v>1863</v>
      </c>
      <c r="C1012" s="363"/>
      <c r="D1012" s="363"/>
      <c r="E1012" s="359" t="str">
        <f t="shared" si="18"/>
        <v/>
      </c>
    </row>
    <row r="1013" ht="36" customHeight="1" spans="1:5">
      <c r="A1013" s="485" t="s">
        <v>1864</v>
      </c>
      <c r="B1013" s="362" t="s">
        <v>1865</v>
      </c>
      <c r="C1013" s="363"/>
      <c r="D1013" s="363"/>
      <c r="E1013" s="359" t="str">
        <f t="shared" si="18"/>
        <v/>
      </c>
    </row>
    <row r="1014" ht="36" customHeight="1" spans="1:5">
      <c r="A1014" s="485" t="s">
        <v>1866</v>
      </c>
      <c r="B1014" s="362" t="s">
        <v>1867</v>
      </c>
      <c r="C1014" s="363"/>
      <c r="D1014" s="363"/>
      <c r="E1014" s="359" t="str">
        <f t="shared" si="18"/>
        <v/>
      </c>
    </row>
    <row r="1015" ht="36" customHeight="1" spans="1:5">
      <c r="A1015" s="485" t="s">
        <v>1868</v>
      </c>
      <c r="B1015" s="362" t="s">
        <v>1869</v>
      </c>
      <c r="C1015" s="363"/>
      <c r="D1015" s="363"/>
      <c r="E1015" s="359" t="str">
        <f t="shared" si="18"/>
        <v/>
      </c>
    </row>
    <row r="1016" ht="36" customHeight="1" spans="1:5">
      <c r="A1016" s="484" t="s">
        <v>1870</v>
      </c>
      <c r="B1016" s="357" t="s">
        <v>1871</v>
      </c>
      <c r="C1016" s="358"/>
      <c r="D1016" s="358"/>
      <c r="E1016" s="359" t="str">
        <f t="shared" si="18"/>
        <v/>
      </c>
    </row>
    <row r="1017" ht="36" customHeight="1" spans="1:5">
      <c r="A1017" s="485" t="s">
        <v>1872</v>
      </c>
      <c r="B1017" s="362" t="s">
        <v>140</v>
      </c>
      <c r="C1017" s="363"/>
      <c r="D1017" s="363"/>
      <c r="E1017" s="359" t="str">
        <f t="shared" si="18"/>
        <v/>
      </c>
    </row>
    <row r="1018" ht="36" customHeight="1" spans="1:5">
      <c r="A1018" s="485" t="s">
        <v>1873</v>
      </c>
      <c r="B1018" s="362" t="s">
        <v>142</v>
      </c>
      <c r="C1018" s="363"/>
      <c r="D1018" s="363"/>
      <c r="E1018" s="359" t="str">
        <f t="shared" si="18"/>
        <v/>
      </c>
    </row>
    <row r="1019" ht="36" customHeight="1" spans="1:5">
      <c r="A1019" s="485" t="s">
        <v>1874</v>
      </c>
      <c r="B1019" s="362" t="s">
        <v>144</v>
      </c>
      <c r="C1019" s="363"/>
      <c r="D1019" s="363"/>
      <c r="E1019" s="359" t="str">
        <f t="shared" si="18"/>
        <v/>
      </c>
    </row>
    <row r="1020" ht="36" customHeight="1" spans="1:5">
      <c r="A1020" s="485" t="s">
        <v>1875</v>
      </c>
      <c r="B1020" s="362" t="s">
        <v>1840</v>
      </c>
      <c r="C1020" s="363"/>
      <c r="D1020" s="363"/>
      <c r="E1020" s="359" t="str">
        <f t="shared" si="18"/>
        <v/>
      </c>
    </row>
    <row r="1021" ht="36" customHeight="1" spans="1:5">
      <c r="A1021" s="485" t="s">
        <v>1876</v>
      </c>
      <c r="B1021" s="362" t="s">
        <v>1877</v>
      </c>
      <c r="C1021" s="363"/>
      <c r="D1021" s="363"/>
      <c r="E1021" s="359" t="str">
        <f t="shared" si="18"/>
        <v/>
      </c>
    </row>
    <row r="1022" ht="36" customHeight="1" spans="1:5">
      <c r="A1022" s="485" t="s">
        <v>1878</v>
      </c>
      <c r="B1022" s="362" t="s">
        <v>1879</v>
      </c>
      <c r="C1022" s="363"/>
      <c r="D1022" s="363"/>
      <c r="E1022" s="359" t="str">
        <f t="shared" si="18"/>
        <v/>
      </c>
    </row>
    <row r="1023" ht="36" customHeight="1" spans="1:5">
      <c r="A1023" s="484" t="s">
        <v>1880</v>
      </c>
      <c r="B1023" s="357" t="s">
        <v>1881</v>
      </c>
      <c r="C1023" s="358">
        <v>3048</v>
      </c>
      <c r="D1023" s="358">
        <v>1923</v>
      </c>
      <c r="E1023" s="359">
        <f t="shared" si="18"/>
        <v>-0.369</v>
      </c>
    </row>
    <row r="1024" ht="36" customHeight="1" spans="1:5">
      <c r="A1024" s="485" t="s">
        <v>1882</v>
      </c>
      <c r="B1024" s="362" t="s">
        <v>1883</v>
      </c>
      <c r="C1024" s="363"/>
      <c r="D1024" s="363"/>
      <c r="E1024" s="359" t="str">
        <f t="shared" si="18"/>
        <v/>
      </c>
    </row>
    <row r="1025" ht="36" customHeight="1" spans="1:5">
      <c r="A1025" s="485" t="s">
        <v>1884</v>
      </c>
      <c r="B1025" s="362" t="s">
        <v>1885</v>
      </c>
      <c r="C1025" s="363">
        <v>3048</v>
      </c>
      <c r="D1025" s="363">
        <v>1923</v>
      </c>
      <c r="E1025" s="359">
        <f t="shared" si="18"/>
        <v>-0.369</v>
      </c>
    </row>
    <row r="1026" ht="36" customHeight="1" spans="1:5">
      <c r="A1026" s="485" t="s">
        <v>1886</v>
      </c>
      <c r="B1026" s="362" t="s">
        <v>1887</v>
      </c>
      <c r="C1026" s="363"/>
      <c r="D1026" s="363"/>
      <c r="E1026" s="359" t="str">
        <f t="shared" si="18"/>
        <v/>
      </c>
    </row>
    <row r="1027" ht="36" customHeight="1" spans="1:5">
      <c r="A1027" s="485" t="s">
        <v>1888</v>
      </c>
      <c r="B1027" s="362" t="s">
        <v>1889</v>
      </c>
      <c r="C1027" s="363"/>
      <c r="D1027" s="363"/>
      <c r="E1027" s="359" t="str">
        <f t="shared" si="18"/>
        <v/>
      </c>
    </row>
    <row r="1028" ht="36" customHeight="1" spans="1:5">
      <c r="A1028" s="484" t="s">
        <v>1890</v>
      </c>
      <c r="B1028" s="357" t="s">
        <v>1891</v>
      </c>
      <c r="C1028" s="358">
        <v>248</v>
      </c>
      <c r="D1028" s="358">
        <v>53</v>
      </c>
      <c r="E1028" s="359">
        <f t="shared" si="18"/>
        <v>-0.786</v>
      </c>
    </row>
    <row r="1029" ht="36" customHeight="1" spans="1:5">
      <c r="A1029" s="485" t="s">
        <v>1892</v>
      </c>
      <c r="B1029" s="362" t="s">
        <v>1893</v>
      </c>
      <c r="C1029" s="363"/>
      <c r="D1029" s="363"/>
      <c r="E1029" s="359" t="str">
        <f t="shared" si="18"/>
        <v/>
      </c>
    </row>
    <row r="1030" ht="36" customHeight="1" spans="1:5">
      <c r="A1030" s="485" t="s">
        <v>1894</v>
      </c>
      <c r="B1030" s="362" t="s">
        <v>1895</v>
      </c>
      <c r="C1030" s="363">
        <v>248</v>
      </c>
      <c r="D1030" s="363">
        <v>53</v>
      </c>
      <c r="E1030" s="359">
        <f t="shared" si="18"/>
        <v>-0.786</v>
      </c>
    </row>
    <row r="1031" ht="36" customHeight="1" spans="1:5">
      <c r="A1031" s="488" t="s">
        <v>1896</v>
      </c>
      <c r="B1031" s="489" t="s">
        <v>521</v>
      </c>
      <c r="C1031" s="490"/>
      <c r="D1031" s="490"/>
      <c r="E1031" s="359" t="str">
        <f t="shared" si="18"/>
        <v/>
      </c>
    </row>
    <row r="1032" ht="36" customHeight="1" spans="1:5">
      <c r="A1032" s="484" t="s">
        <v>97</v>
      </c>
      <c r="B1032" s="357" t="s">
        <v>98</v>
      </c>
      <c r="C1032" s="358">
        <v>408</v>
      </c>
      <c r="D1032" s="358">
        <v>856</v>
      </c>
      <c r="E1032" s="359">
        <f t="shared" si="18"/>
        <v>1.098</v>
      </c>
    </row>
    <row r="1033" ht="36" customHeight="1" spans="1:5">
      <c r="A1033" s="484" t="s">
        <v>1897</v>
      </c>
      <c r="B1033" s="357" t="s">
        <v>1898</v>
      </c>
      <c r="C1033" s="358">
        <v>0</v>
      </c>
      <c r="D1033" s="358">
        <v>600</v>
      </c>
      <c r="E1033" s="359" t="str">
        <f t="shared" si="18"/>
        <v/>
      </c>
    </row>
    <row r="1034" ht="36" customHeight="1" spans="1:5">
      <c r="A1034" s="485" t="s">
        <v>1899</v>
      </c>
      <c r="B1034" s="362" t="s">
        <v>140</v>
      </c>
      <c r="C1034" s="363"/>
      <c r="D1034" s="363"/>
      <c r="E1034" s="359" t="str">
        <f t="shared" si="18"/>
        <v/>
      </c>
    </row>
    <row r="1035" ht="36" customHeight="1" spans="1:5">
      <c r="A1035" s="485" t="s">
        <v>1900</v>
      </c>
      <c r="B1035" s="362" t="s">
        <v>142</v>
      </c>
      <c r="C1035" s="363"/>
      <c r="D1035" s="363"/>
      <c r="E1035" s="359" t="str">
        <f t="shared" ref="E1035:E1098" si="19">IF(C1035&gt;0,D1035/C1035-1,IF(C1035&lt;0,-(D1035/C1035-1),""))</f>
        <v/>
      </c>
    </row>
    <row r="1036" ht="36" customHeight="1" spans="1:5">
      <c r="A1036" s="485" t="s">
        <v>1901</v>
      </c>
      <c r="B1036" s="362" t="s">
        <v>144</v>
      </c>
      <c r="C1036" s="363"/>
      <c r="D1036" s="363"/>
      <c r="E1036" s="359" t="str">
        <f t="shared" si="19"/>
        <v/>
      </c>
    </row>
    <row r="1037" ht="36" customHeight="1" spans="1:5">
      <c r="A1037" s="485" t="s">
        <v>1902</v>
      </c>
      <c r="B1037" s="362" t="s">
        <v>1903</v>
      </c>
      <c r="C1037" s="363"/>
      <c r="D1037" s="363"/>
      <c r="E1037" s="359" t="str">
        <f t="shared" si="19"/>
        <v/>
      </c>
    </row>
    <row r="1038" ht="36" customHeight="1" spans="1:5">
      <c r="A1038" s="485" t="s">
        <v>1904</v>
      </c>
      <c r="B1038" s="362" t="s">
        <v>1905</v>
      </c>
      <c r="C1038" s="363"/>
      <c r="D1038" s="363"/>
      <c r="E1038" s="359" t="str">
        <f t="shared" si="19"/>
        <v/>
      </c>
    </row>
    <row r="1039" ht="36" customHeight="1" spans="1:5">
      <c r="A1039" s="485" t="s">
        <v>1906</v>
      </c>
      <c r="B1039" s="362" t="s">
        <v>1907</v>
      </c>
      <c r="C1039" s="363"/>
      <c r="D1039" s="363"/>
      <c r="E1039" s="359" t="str">
        <f t="shared" si="19"/>
        <v/>
      </c>
    </row>
    <row r="1040" ht="36" customHeight="1" spans="1:5">
      <c r="A1040" s="485" t="s">
        <v>1908</v>
      </c>
      <c r="B1040" s="362" t="s">
        <v>1909</v>
      </c>
      <c r="C1040" s="363"/>
      <c r="D1040" s="363"/>
      <c r="E1040" s="359" t="str">
        <f t="shared" si="19"/>
        <v/>
      </c>
    </row>
    <row r="1041" ht="36" customHeight="1" spans="1:5">
      <c r="A1041" s="485" t="s">
        <v>1910</v>
      </c>
      <c r="B1041" s="362" t="s">
        <v>1911</v>
      </c>
      <c r="C1041" s="363"/>
      <c r="D1041" s="363"/>
      <c r="E1041" s="359" t="str">
        <f t="shared" si="19"/>
        <v/>
      </c>
    </row>
    <row r="1042" ht="36" customHeight="1" spans="1:5">
      <c r="A1042" s="485" t="s">
        <v>1912</v>
      </c>
      <c r="B1042" s="362" t="s">
        <v>1913</v>
      </c>
      <c r="C1042" s="363"/>
      <c r="D1042" s="363">
        <v>600</v>
      </c>
      <c r="E1042" s="359" t="str">
        <f t="shared" si="19"/>
        <v/>
      </c>
    </row>
    <row r="1043" ht="36" customHeight="1" spans="1:5">
      <c r="A1043" s="484" t="s">
        <v>1914</v>
      </c>
      <c r="B1043" s="357" t="s">
        <v>1915</v>
      </c>
      <c r="C1043" s="358"/>
      <c r="D1043" s="358"/>
      <c r="E1043" s="359" t="str">
        <f t="shared" si="19"/>
        <v/>
      </c>
    </row>
    <row r="1044" ht="36" customHeight="1" spans="1:5">
      <c r="A1044" s="485" t="s">
        <v>1916</v>
      </c>
      <c r="B1044" s="362" t="s">
        <v>140</v>
      </c>
      <c r="C1044" s="363"/>
      <c r="D1044" s="363"/>
      <c r="E1044" s="359" t="str">
        <f t="shared" si="19"/>
        <v/>
      </c>
    </row>
    <row r="1045" ht="36" customHeight="1" spans="1:5">
      <c r="A1045" s="485" t="s">
        <v>1917</v>
      </c>
      <c r="B1045" s="362" t="s">
        <v>142</v>
      </c>
      <c r="C1045" s="363"/>
      <c r="D1045" s="363"/>
      <c r="E1045" s="359" t="str">
        <f t="shared" si="19"/>
        <v/>
      </c>
    </row>
    <row r="1046" ht="36" customHeight="1" spans="1:5">
      <c r="A1046" s="485" t="s">
        <v>1918</v>
      </c>
      <c r="B1046" s="362" t="s">
        <v>144</v>
      </c>
      <c r="C1046" s="363"/>
      <c r="D1046" s="363"/>
      <c r="E1046" s="359" t="str">
        <f t="shared" si="19"/>
        <v/>
      </c>
    </row>
    <row r="1047" ht="36" customHeight="1" spans="1:5">
      <c r="A1047" s="485" t="s">
        <v>1919</v>
      </c>
      <c r="B1047" s="362" t="s">
        <v>1920</v>
      </c>
      <c r="C1047" s="363"/>
      <c r="D1047" s="363"/>
      <c r="E1047" s="359" t="str">
        <f t="shared" si="19"/>
        <v/>
      </c>
    </row>
    <row r="1048" ht="36" customHeight="1" spans="1:5">
      <c r="A1048" s="485" t="s">
        <v>1921</v>
      </c>
      <c r="B1048" s="362" t="s">
        <v>1922</v>
      </c>
      <c r="C1048" s="363"/>
      <c r="D1048" s="363"/>
      <c r="E1048" s="359" t="str">
        <f t="shared" si="19"/>
        <v/>
      </c>
    </row>
    <row r="1049" ht="36" customHeight="1" spans="1:5">
      <c r="A1049" s="485" t="s">
        <v>1923</v>
      </c>
      <c r="B1049" s="362" t="s">
        <v>1924</v>
      </c>
      <c r="C1049" s="363"/>
      <c r="D1049" s="363"/>
      <c r="E1049" s="359" t="str">
        <f t="shared" si="19"/>
        <v/>
      </c>
    </row>
    <row r="1050" ht="36" customHeight="1" spans="1:5">
      <c r="A1050" s="485" t="s">
        <v>1925</v>
      </c>
      <c r="B1050" s="362" t="s">
        <v>1926</v>
      </c>
      <c r="C1050" s="363"/>
      <c r="D1050" s="363"/>
      <c r="E1050" s="359" t="str">
        <f t="shared" si="19"/>
        <v/>
      </c>
    </row>
    <row r="1051" ht="36" customHeight="1" spans="1:5">
      <c r="A1051" s="485" t="s">
        <v>1927</v>
      </c>
      <c r="B1051" s="362" t="s">
        <v>1928</v>
      </c>
      <c r="C1051" s="363"/>
      <c r="D1051" s="363"/>
      <c r="E1051" s="359" t="str">
        <f t="shared" si="19"/>
        <v/>
      </c>
    </row>
    <row r="1052" ht="36" customHeight="1" spans="1:5">
      <c r="A1052" s="485" t="s">
        <v>1929</v>
      </c>
      <c r="B1052" s="362" t="s">
        <v>1930</v>
      </c>
      <c r="C1052" s="363"/>
      <c r="D1052" s="363"/>
      <c r="E1052" s="359" t="str">
        <f t="shared" si="19"/>
        <v/>
      </c>
    </row>
    <row r="1053" ht="36" customHeight="1" spans="1:5">
      <c r="A1053" s="485" t="s">
        <v>1931</v>
      </c>
      <c r="B1053" s="362" t="s">
        <v>1932</v>
      </c>
      <c r="C1053" s="363"/>
      <c r="D1053" s="363"/>
      <c r="E1053" s="359" t="str">
        <f t="shared" si="19"/>
        <v/>
      </c>
    </row>
    <row r="1054" ht="36" customHeight="1" spans="1:5">
      <c r="A1054" s="485" t="s">
        <v>1933</v>
      </c>
      <c r="B1054" s="362" t="s">
        <v>1934</v>
      </c>
      <c r="C1054" s="363"/>
      <c r="D1054" s="363"/>
      <c r="E1054" s="359" t="str">
        <f t="shared" si="19"/>
        <v/>
      </c>
    </row>
    <row r="1055" ht="36" customHeight="1" spans="1:5">
      <c r="A1055" s="485" t="s">
        <v>1935</v>
      </c>
      <c r="B1055" s="362" t="s">
        <v>1936</v>
      </c>
      <c r="C1055" s="363"/>
      <c r="D1055" s="363"/>
      <c r="E1055" s="359" t="str">
        <f t="shared" si="19"/>
        <v/>
      </c>
    </row>
    <row r="1056" ht="36" customHeight="1" spans="1:5">
      <c r="A1056" s="485" t="s">
        <v>1937</v>
      </c>
      <c r="B1056" s="362" t="s">
        <v>1938</v>
      </c>
      <c r="C1056" s="363"/>
      <c r="D1056" s="363"/>
      <c r="E1056" s="359" t="str">
        <f t="shared" si="19"/>
        <v/>
      </c>
    </row>
    <row r="1057" ht="36" customHeight="1" spans="1:5">
      <c r="A1057" s="485" t="s">
        <v>1939</v>
      </c>
      <c r="B1057" s="362" t="s">
        <v>1940</v>
      </c>
      <c r="C1057" s="363"/>
      <c r="D1057" s="363"/>
      <c r="E1057" s="359" t="str">
        <f t="shared" si="19"/>
        <v/>
      </c>
    </row>
    <row r="1058" ht="36" customHeight="1" spans="1:5">
      <c r="A1058" s="485" t="s">
        <v>1941</v>
      </c>
      <c r="B1058" s="362" t="s">
        <v>1942</v>
      </c>
      <c r="C1058" s="363"/>
      <c r="D1058" s="363"/>
      <c r="E1058" s="359" t="str">
        <f t="shared" si="19"/>
        <v/>
      </c>
    </row>
    <row r="1059" ht="36" customHeight="1" spans="1:5">
      <c r="A1059" s="484" t="s">
        <v>1943</v>
      </c>
      <c r="B1059" s="357" t="s">
        <v>1944</v>
      </c>
      <c r="C1059" s="358"/>
      <c r="D1059" s="358"/>
      <c r="E1059" s="359" t="str">
        <f t="shared" si="19"/>
        <v/>
      </c>
    </row>
    <row r="1060" ht="36" customHeight="1" spans="1:5">
      <c r="A1060" s="485" t="s">
        <v>1945</v>
      </c>
      <c r="B1060" s="362" t="s">
        <v>140</v>
      </c>
      <c r="C1060" s="363"/>
      <c r="D1060" s="363"/>
      <c r="E1060" s="359" t="str">
        <f t="shared" si="19"/>
        <v/>
      </c>
    </row>
    <row r="1061" ht="36" customHeight="1" spans="1:5">
      <c r="A1061" s="485" t="s">
        <v>1946</v>
      </c>
      <c r="B1061" s="362" t="s">
        <v>142</v>
      </c>
      <c r="C1061" s="363"/>
      <c r="D1061" s="363"/>
      <c r="E1061" s="359" t="str">
        <f t="shared" si="19"/>
        <v/>
      </c>
    </row>
    <row r="1062" ht="36" customHeight="1" spans="1:5">
      <c r="A1062" s="485" t="s">
        <v>1947</v>
      </c>
      <c r="B1062" s="362" t="s">
        <v>144</v>
      </c>
      <c r="C1062" s="363"/>
      <c r="D1062" s="363"/>
      <c r="E1062" s="359" t="str">
        <f t="shared" si="19"/>
        <v/>
      </c>
    </row>
    <row r="1063" ht="36" customHeight="1" spans="1:5">
      <c r="A1063" s="485" t="s">
        <v>1948</v>
      </c>
      <c r="B1063" s="362" t="s">
        <v>1949</v>
      </c>
      <c r="C1063" s="363"/>
      <c r="D1063" s="363"/>
      <c r="E1063" s="359" t="str">
        <f t="shared" si="19"/>
        <v/>
      </c>
    </row>
    <row r="1064" ht="36" customHeight="1" spans="1:5">
      <c r="A1064" s="484" t="s">
        <v>1950</v>
      </c>
      <c r="B1064" s="357" t="s">
        <v>1951</v>
      </c>
      <c r="C1064" s="358">
        <v>63</v>
      </c>
      <c r="D1064" s="358">
        <v>45</v>
      </c>
      <c r="E1064" s="359">
        <f t="shared" si="19"/>
        <v>-0.286</v>
      </c>
    </row>
    <row r="1065" ht="36" customHeight="1" spans="1:5">
      <c r="A1065" s="485" t="s">
        <v>1952</v>
      </c>
      <c r="B1065" s="362" t="s">
        <v>140</v>
      </c>
      <c r="C1065" s="363"/>
      <c r="D1065" s="363"/>
      <c r="E1065" s="359" t="str">
        <f t="shared" si="19"/>
        <v/>
      </c>
    </row>
    <row r="1066" ht="36" customHeight="1" spans="1:5">
      <c r="A1066" s="485" t="s">
        <v>1953</v>
      </c>
      <c r="B1066" s="362" t="s">
        <v>142</v>
      </c>
      <c r="C1066" s="363"/>
      <c r="D1066" s="363"/>
      <c r="E1066" s="359" t="str">
        <f t="shared" si="19"/>
        <v/>
      </c>
    </row>
    <row r="1067" ht="36" customHeight="1" spans="1:5">
      <c r="A1067" s="485" t="s">
        <v>1954</v>
      </c>
      <c r="B1067" s="362" t="s">
        <v>144</v>
      </c>
      <c r="C1067" s="363"/>
      <c r="D1067" s="363"/>
      <c r="E1067" s="359" t="str">
        <f t="shared" si="19"/>
        <v/>
      </c>
    </row>
    <row r="1068" ht="36" customHeight="1" spans="1:5">
      <c r="A1068" s="485" t="s">
        <v>1955</v>
      </c>
      <c r="B1068" s="362" t="s">
        <v>1956</v>
      </c>
      <c r="C1068" s="363"/>
      <c r="D1068" s="363"/>
      <c r="E1068" s="359" t="str">
        <f t="shared" si="19"/>
        <v/>
      </c>
    </row>
    <row r="1069" ht="36" customHeight="1" spans="1:5">
      <c r="A1069" s="485" t="s">
        <v>1957</v>
      </c>
      <c r="B1069" s="362" t="s">
        <v>1958</v>
      </c>
      <c r="C1069" s="363"/>
      <c r="D1069" s="363"/>
      <c r="E1069" s="359" t="str">
        <f t="shared" si="19"/>
        <v/>
      </c>
    </row>
    <row r="1070" ht="36" customHeight="1" spans="1:5">
      <c r="A1070" s="485" t="s">
        <v>1959</v>
      </c>
      <c r="B1070" s="362" t="s">
        <v>1960</v>
      </c>
      <c r="C1070" s="363"/>
      <c r="D1070" s="363"/>
      <c r="E1070" s="359" t="str">
        <f t="shared" si="19"/>
        <v/>
      </c>
    </row>
    <row r="1071" ht="36" customHeight="1" spans="1:5">
      <c r="A1071" s="485" t="s">
        <v>1961</v>
      </c>
      <c r="B1071" s="362" t="s">
        <v>1962</v>
      </c>
      <c r="C1071" s="363">
        <v>2</v>
      </c>
      <c r="D1071" s="363">
        <v>2</v>
      </c>
      <c r="E1071" s="359">
        <f t="shared" si="19"/>
        <v>0</v>
      </c>
    </row>
    <row r="1072" ht="36" customHeight="1" spans="1:5">
      <c r="A1072" s="485" t="s">
        <v>1963</v>
      </c>
      <c r="B1072" s="362" t="s">
        <v>1964</v>
      </c>
      <c r="C1072" s="363"/>
      <c r="D1072" s="363"/>
      <c r="E1072" s="359" t="str">
        <f t="shared" si="19"/>
        <v/>
      </c>
    </row>
    <row r="1073" ht="36" customHeight="1" spans="1:5">
      <c r="A1073" s="485" t="s">
        <v>1965</v>
      </c>
      <c r="B1073" s="362" t="s">
        <v>1966</v>
      </c>
      <c r="C1073" s="363"/>
      <c r="D1073" s="363"/>
      <c r="E1073" s="359" t="str">
        <f t="shared" si="19"/>
        <v/>
      </c>
    </row>
    <row r="1074" ht="36" customHeight="1" spans="1:5">
      <c r="A1074" s="485" t="s">
        <v>1967</v>
      </c>
      <c r="B1074" s="362" t="s">
        <v>1968</v>
      </c>
      <c r="C1074" s="363"/>
      <c r="D1074" s="363"/>
      <c r="E1074" s="359" t="str">
        <f t="shared" si="19"/>
        <v/>
      </c>
    </row>
    <row r="1075" ht="36" customHeight="1" spans="1:5">
      <c r="A1075" s="485" t="s">
        <v>1969</v>
      </c>
      <c r="B1075" s="362" t="s">
        <v>1840</v>
      </c>
      <c r="C1075" s="363"/>
      <c r="D1075" s="363"/>
      <c r="E1075" s="359" t="str">
        <f t="shared" si="19"/>
        <v/>
      </c>
    </row>
    <row r="1076" ht="36" customHeight="1" spans="1:5">
      <c r="A1076" s="485" t="s">
        <v>1970</v>
      </c>
      <c r="B1076" s="362" t="s">
        <v>1971</v>
      </c>
      <c r="C1076" s="363"/>
      <c r="D1076" s="363"/>
      <c r="E1076" s="359" t="str">
        <f t="shared" si="19"/>
        <v/>
      </c>
    </row>
    <row r="1077" ht="36" customHeight="1" spans="1:5">
      <c r="A1077" s="487">
        <v>2150516</v>
      </c>
      <c r="B1077" s="508" t="s">
        <v>1972</v>
      </c>
      <c r="C1077" s="363"/>
      <c r="D1077" s="363"/>
      <c r="E1077" s="359" t="str">
        <f t="shared" si="19"/>
        <v/>
      </c>
    </row>
    <row r="1078" ht="36" customHeight="1" spans="1:5">
      <c r="A1078" s="487">
        <v>2150517</v>
      </c>
      <c r="B1078" s="508" t="s">
        <v>1973</v>
      </c>
      <c r="C1078" s="363">
        <v>60</v>
      </c>
      <c r="D1078" s="363">
        <v>42</v>
      </c>
      <c r="E1078" s="359">
        <f t="shared" si="19"/>
        <v>-0.3</v>
      </c>
    </row>
    <row r="1079" ht="36" customHeight="1" spans="1:5">
      <c r="A1079" s="487">
        <v>2150550</v>
      </c>
      <c r="B1079" s="508" t="s">
        <v>158</v>
      </c>
      <c r="C1079" s="363"/>
      <c r="D1079" s="363"/>
      <c r="E1079" s="359" t="str">
        <f t="shared" si="19"/>
        <v/>
      </c>
    </row>
    <row r="1080" ht="36" customHeight="1" spans="1:5">
      <c r="A1080" s="485" t="s">
        <v>1974</v>
      </c>
      <c r="B1080" s="362" t="s">
        <v>1975</v>
      </c>
      <c r="C1080" s="363">
        <v>1</v>
      </c>
      <c r="D1080" s="363">
        <v>1</v>
      </c>
      <c r="E1080" s="359">
        <f t="shared" si="19"/>
        <v>0</v>
      </c>
    </row>
    <row r="1081" ht="36" customHeight="1" spans="1:5">
      <c r="A1081" s="484" t="s">
        <v>1976</v>
      </c>
      <c r="B1081" s="357" t="s">
        <v>1977</v>
      </c>
      <c r="C1081" s="358"/>
      <c r="D1081" s="358"/>
      <c r="E1081" s="359" t="str">
        <f t="shared" si="19"/>
        <v/>
      </c>
    </row>
    <row r="1082" ht="36" customHeight="1" spans="1:5">
      <c r="A1082" s="485" t="s">
        <v>1978</v>
      </c>
      <c r="B1082" s="362" t="s">
        <v>140</v>
      </c>
      <c r="C1082" s="363"/>
      <c r="D1082" s="363"/>
      <c r="E1082" s="359" t="str">
        <f t="shared" si="19"/>
        <v/>
      </c>
    </row>
    <row r="1083" ht="36" customHeight="1" spans="1:5">
      <c r="A1083" s="485" t="s">
        <v>1979</v>
      </c>
      <c r="B1083" s="362" t="s">
        <v>142</v>
      </c>
      <c r="C1083" s="363"/>
      <c r="D1083" s="363"/>
      <c r="E1083" s="359" t="str">
        <f t="shared" si="19"/>
        <v/>
      </c>
    </row>
    <row r="1084" ht="36" customHeight="1" spans="1:5">
      <c r="A1084" s="485" t="s">
        <v>1980</v>
      </c>
      <c r="B1084" s="362" t="s">
        <v>144</v>
      </c>
      <c r="C1084" s="363"/>
      <c r="D1084" s="363"/>
      <c r="E1084" s="359" t="str">
        <f t="shared" si="19"/>
        <v/>
      </c>
    </row>
    <row r="1085" ht="36" customHeight="1" spans="1:5">
      <c r="A1085" s="485" t="s">
        <v>1981</v>
      </c>
      <c r="B1085" s="362" t="s">
        <v>1982</v>
      </c>
      <c r="C1085" s="363"/>
      <c r="D1085" s="363"/>
      <c r="E1085" s="359" t="str">
        <f t="shared" si="19"/>
        <v/>
      </c>
    </row>
    <row r="1086" ht="36" customHeight="1" spans="1:5">
      <c r="A1086" s="485" t="s">
        <v>1983</v>
      </c>
      <c r="B1086" s="362" t="s">
        <v>1984</v>
      </c>
      <c r="C1086" s="363"/>
      <c r="D1086" s="363"/>
      <c r="E1086" s="359" t="str">
        <f t="shared" si="19"/>
        <v/>
      </c>
    </row>
    <row r="1087" ht="36" customHeight="1" spans="1:5">
      <c r="A1087" s="485" t="s">
        <v>1985</v>
      </c>
      <c r="B1087" s="362" t="s">
        <v>1986</v>
      </c>
      <c r="C1087" s="363"/>
      <c r="D1087" s="363"/>
      <c r="E1087" s="359" t="str">
        <f t="shared" si="19"/>
        <v/>
      </c>
    </row>
    <row r="1088" ht="36" customHeight="1" spans="1:5">
      <c r="A1088" s="484" t="s">
        <v>1987</v>
      </c>
      <c r="B1088" s="357" t="s">
        <v>1988</v>
      </c>
      <c r="C1088" s="358">
        <v>344</v>
      </c>
      <c r="D1088" s="358">
        <v>211</v>
      </c>
      <c r="E1088" s="359">
        <f t="shared" si="19"/>
        <v>-0.387</v>
      </c>
    </row>
    <row r="1089" ht="36" customHeight="1" spans="1:5">
      <c r="A1089" s="485" t="s">
        <v>1989</v>
      </c>
      <c r="B1089" s="362" t="s">
        <v>140</v>
      </c>
      <c r="C1089" s="363"/>
      <c r="D1089" s="363"/>
      <c r="E1089" s="359" t="str">
        <f t="shared" si="19"/>
        <v/>
      </c>
    </row>
    <row r="1090" ht="36" customHeight="1" spans="1:5">
      <c r="A1090" s="485" t="s">
        <v>1990</v>
      </c>
      <c r="B1090" s="362" t="s">
        <v>142</v>
      </c>
      <c r="C1090" s="363"/>
      <c r="D1090" s="363"/>
      <c r="E1090" s="359" t="str">
        <f t="shared" si="19"/>
        <v/>
      </c>
    </row>
    <row r="1091" ht="36" customHeight="1" spans="1:5">
      <c r="A1091" s="485" t="s">
        <v>1991</v>
      </c>
      <c r="B1091" s="362" t="s">
        <v>144</v>
      </c>
      <c r="C1091" s="363"/>
      <c r="D1091" s="363"/>
      <c r="E1091" s="359" t="str">
        <f t="shared" si="19"/>
        <v/>
      </c>
    </row>
    <row r="1092" ht="36" customHeight="1" spans="1:5">
      <c r="A1092" s="485" t="s">
        <v>1992</v>
      </c>
      <c r="B1092" s="362" t="s">
        <v>1993</v>
      </c>
      <c r="C1092" s="363"/>
      <c r="D1092" s="363"/>
      <c r="E1092" s="359" t="str">
        <f t="shared" si="19"/>
        <v/>
      </c>
    </row>
    <row r="1093" ht="36" customHeight="1" spans="1:5">
      <c r="A1093" s="485" t="s">
        <v>1994</v>
      </c>
      <c r="B1093" s="362" t="s">
        <v>1995</v>
      </c>
      <c r="C1093" s="363">
        <v>342</v>
      </c>
      <c r="D1093" s="363">
        <v>210</v>
      </c>
      <c r="E1093" s="359">
        <f t="shared" si="19"/>
        <v>-0.386</v>
      </c>
    </row>
    <row r="1094" ht="36" customHeight="1" spans="1:5">
      <c r="A1094" s="487">
        <v>2150806</v>
      </c>
      <c r="B1094" s="495" t="s">
        <v>1996</v>
      </c>
      <c r="C1094" s="363"/>
      <c r="D1094" s="363"/>
      <c r="E1094" s="359" t="str">
        <f t="shared" si="19"/>
        <v/>
      </c>
    </row>
    <row r="1095" ht="36" customHeight="1" spans="1:5">
      <c r="A1095" s="485" t="s">
        <v>1997</v>
      </c>
      <c r="B1095" s="362" t="s">
        <v>1998</v>
      </c>
      <c r="C1095" s="363">
        <v>2</v>
      </c>
      <c r="D1095" s="363">
        <v>1</v>
      </c>
      <c r="E1095" s="359">
        <f t="shared" si="19"/>
        <v>-0.5</v>
      </c>
    </row>
    <row r="1096" ht="36" customHeight="1" spans="1:5">
      <c r="A1096" s="484" t="s">
        <v>1999</v>
      </c>
      <c r="B1096" s="357" t="s">
        <v>2000</v>
      </c>
      <c r="C1096" s="358">
        <v>1</v>
      </c>
      <c r="D1096" s="358">
        <v>0</v>
      </c>
      <c r="E1096" s="359">
        <f t="shared" si="19"/>
        <v>-1</v>
      </c>
    </row>
    <row r="1097" ht="36" customHeight="1" spans="1:5">
      <c r="A1097" s="485" t="s">
        <v>2001</v>
      </c>
      <c r="B1097" s="362" t="s">
        <v>2002</v>
      </c>
      <c r="C1097" s="363"/>
      <c r="D1097" s="363"/>
      <c r="E1097" s="359" t="str">
        <f t="shared" si="19"/>
        <v/>
      </c>
    </row>
    <row r="1098" ht="36" customHeight="1" spans="1:5">
      <c r="A1098" s="485" t="s">
        <v>2003</v>
      </c>
      <c r="B1098" s="362" t="s">
        <v>2004</v>
      </c>
      <c r="C1098" s="363"/>
      <c r="D1098" s="363"/>
      <c r="E1098" s="359" t="str">
        <f t="shared" si="19"/>
        <v/>
      </c>
    </row>
    <row r="1099" ht="36" customHeight="1" spans="1:5">
      <c r="A1099" s="485" t="s">
        <v>2005</v>
      </c>
      <c r="B1099" s="362" t="s">
        <v>2006</v>
      </c>
      <c r="C1099" s="363"/>
      <c r="D1099" s="363"/>
      <c r="E1099" s="359" t="str">
        <f t="shared" ref="E1099:E1162" si="20">IF(C1099&gt;0,D1099/C1099-1,IF(C1099&lt;0,-(D1099/C1099-1),""))</f>
        <v/>
      </c>
    </row>
    <row r="1100" ht="36" customHeight="1" spans="1:5">
      <c r="A1100" s="485" t="s">
        <v>2007</v>
      </c>
      <c r="B1100" s="362" t="s">
        <v>2008</v>
      </c>
      <c r="C1100" s="363"/>
      <c r="D1100" s="363"/>
      <c r="E1100" s="359" t="str">
        <f t="shared" si="20"/>
        <v/>
      </c>
    </row>
    <row r="1101" ht="36" customHeight="1" spans="1:5">
      <c r="A1101" s="485" t="s">
        <v>2009</v>
      </c>
      <c r="B1101" s="362" t="s">
        <v>2010</v>
      </c>
      <c r="C1101" s="363">
        <v>1</v>
      </c>
      <c r="D1101" s="363"/>
      <c r="E1101" s="359">
        <f t="shared" si="20"/>
        <v>-1</v>
      </c>
    </row>
    <row r="1102" ht="36" customHeight="1" spans="1:5">
      <c r="A1102" s="484" t="s">
        <v>2011</v>
      </c>
      <c r="B1102" s="489" t="s">
        <v>521</v>
      </c>
      <c r="C1102" s="497"/>
      <c r="D1102" s="497"/>
      <c r="E1102" s="359">
        <f>IF(C1103&gt;0,D1103/C1103-1,IF(C1103&lt;0,-(D1103/C1103-1),""))</f>
        <v>-0.422</v>
      </c>
    </row>
    <row r="1103" ht="36" customHeight="1" spans="1:5">
      <c r="A1103" s="484" t="s">
        <v>99</v>
      </c>
      <c r="B1103" s="357" t="s">
        <v>100</v>
      </c>
      <c r="C1103" s="509">
        <v>961</v>
      </c>
      <c r="D1103" s="509">
        <v>555</v>
      </c>
      <c r="E1103" s="359">
        <f>IF(C1104&gt;0,D1104/C1104-1,IF(C1104&lt;0,-(D1104/C1104-1),""))</f>
        <v>-0.648</v>
      </c>
    </row>
    <row r="1104" ht="36" customHeight="1" spans="1:5">
      <c r="A1104" s="484" t="s">
        <v>2012</v>
      </c>
      <c r="B1104" s="357" t="s">
        <v>2013</v>
      </c>
      <c r="C1104" s="358">
        <v>532</v>
      </c>
      <c r="D1104" s="358">
        <v>187</v>
      </c>
      <c r="E1104" s="359">
        <f>IF(C1105&gt;0,D1105/C1105-1,IF(C1105&lt;0,-(D1105/C1105-1),""))</f>
        <v>-0.053</v>
      </c>
    </row>
    <row r="1105" ht="36" customHeight="1" spans="1:5">
      <c r="A1105" s="485" t="s">
        <v>2014</v>
      </c>
      <c r="B1105" s="362" t="s">
        <v>140</v>
      </c>
      <c r="C1105" s="358">
        <v>113</v>
      </c>
      <c r="D1105" s="358">
        <v>107</v>
      </c>
      <c r="E1105" s="359" t="e">
        <f>IF(#REF!&gt;0,#REF!/#REF!-1,IF(#REF!&lt;0,-(#REF!/#REF!-1),""))</f>
        <v>#REF!</v>
      </c>
    </row>
    <row r="1106" ht="36" customHeight="1" spans="1:5">
      <c r="A1106" s="485" t="s">
        <v>2015</v>
      </c>
      <c r="B1106" s="362" t="s">
        <v>142</v>
      </c>
      <c r="C1106" s="363"/>
      <c r="D1106" s="363"/>
      <c r="E1106" s="359" t="str">
        <f t="shared" si="20"/>
        <v/>
      </c>
    </row>
    <row r="1107" ht="36" customHeight="1" spans="1:5">
      <c r="A1107" s="485" t="s">
        <v>2016</v>
      </c>
      <c r="B1107" s="362" t="s">
        <v>144</v>
      </c>
      <c r="C1107" s="363"/>
      <c r="D1107" s="363"/>
      <c r="E1107" s="359" t="str">
        <f t="shared" si="20"/>
        <v/>
      </c>
    </row>
    <row r="1108" ht="36" customHeight="1" spans="1:5">
      <c r="A1108" s="485" t="s">
        <v>2017</v>
      </c>
      <c r="B1108" s="362" t="s">
        <v>2018</v>
      </c>
      <c r="C1108" s="363"/>
      <c r="D1108" s="363"/>
      <c r="E1108" s="359" t="str">
        <f t="shared" si="20"/>
        <v/>
      </c>
    </row>
    <row r="1109" ht="36" customHeight="1" spans="1:5">
      <c r="A1109" s="485" t="s">
        <v>2019</v>
      </c>
      <c r="B1109" s="362" t="s">
        <v>2020</v>
      </c>
      <c r="C1109" s="363"/>
      <c r="D1109" s="363"/>
      <c r="E1109" s="359" t="str">
        <f t="shared" si="20"/>
        <v/>
      </c>
    </row>
    <row r="1110" ht="36" customHeight="1" spans="1:5">
      <c r="A1110" s="485" t="s">
        <v>2021</v>
      </c>
      <c r="B1110" s="362" t="s">
        <v>2022</v>
      </c>
      <c r="C1110" s="363"/>
      <c r="D1110" s="363"/>
      <c r="E1110" s="359" t="str">
        <f t="shared" si="20"/>
        <v/>
      </c>
    </row>
    <row r="1111" ht="36" customHeight="1" spans="1:5">
      <c r="A1111" s="485" t="s">
        <v>2023</v>
      </c>
      <c r="B1111" s="362" t="s">
        <v>2024</v>
      </c>
      <c r="C1111" s="363">
        <v>156</v>
      </c>
      <c r="D1111" s="363"/>
      <c r="E1111" s="359">
        <f t="shared" si="20"/>
        <v>-1</v>
      </c>
    </row>
    <row r="1112" ht="36" customHeight="1" spans="1:5">
      <c r="A1112" s="485" t="s">
        <v>2025</v>
      </c>
      <c r="B1112" s="362" t="s">
        <v>158</v>
      </c>
      <c r="C1112" s="363"/>
      <c r="D1112" s="363"/>
      <c r="E1112" s="359" t="str">
        <f t="shared" si="20"/>
        <v/>
      </c>
    </row>
    <row r="1113" ht="36" customHeight="1" spans="1:5">
      <c r="A1113" s="485" t="s">
        <v>2026</v>
      </c>
      <c r="B1113" s="362" t="s">
        <v>2027</v>
      </c>
      <c r="C1113" s="363">
        <v>263</v>
      </c>
      <c r="D1113" s="363">
        <v>80</v>
      </c>
      <c r="E1113" s="359">
        <f t="shared" si="20"/>
        <v>-0.696</v>
      </c>
    </row>
    <row r="1114" ht="36" customHeight="1" spans="1:5">
      <c r="A1114" s="484" t="s">
        <v>2028</v>
      </c>
      <c r="B1114" s="357" t="s">
        <v>2029</v>
      </c>
      <c r="C1114" s="358">
        <v>329</v>
      </c>
      <c r="D1114" s="358">
        <v>268</v>
      </c>
      <c r="E1114" s="359">
        <f t="shared" si="20"/>
        <v>-0.185</v>
      </c>
    </row>
    <row r="1115" ht="36" customHeight="1" spans="1:5">
      <c r="A1115" s="485" t="s">
        <v>2030</v>
      </c>
      <c r="B1115" s="362" t="s">
        <v>140</v>
      </c>
      <c r="C1115" s="363"/>
      <c r="D1115" s="363"/>
      <c r="E1115" s="359" t="str">
        <f t="shared" si="20"/>
        <v/>
      </c>
    </row>
    <row r="1116" ht="36" customHeight="1" spans="1:5">
      <c r="A1116" s="485" t="s">
        <v>2031</v>
      </c>
      <c r="B1116" s="362" t="s">
        <v>142</v>
      </c>
      <c r="C1116" s="363"/>
      <c r="D1116" s="363"/>
      <c r="E1116" s="359" t="str">
        <f t="shared" si="20"/>
        <v/>
      </c>
    </row>
    <row r="1117" ht="36" customHeight="1" spans="1:5">
      <c r="A1117" s="485" t="s">
        <v>2032</v>
      </c>
      <c r="B1117" s="362" t="s">
        <v>144</v>
      </c>
      <c r="C1117" s="363"/>
      <c r="D1117" s="363"/>
      <c r="E1117" s="359" t="str">
        <f t="shared" si="20"/>
        <v/>
      </c>
    </row>
    <row r="1118" ht="36" customHeight="1" spans="1:5">
      <c r="A1118" s="485" t="s">
        <v>2033</v>
      </c>
      <c r="B1118" s="362" t="s">
        <v>2034</v>
      </c>
      <c r="C1118" s="363"/>
      <c r="D1118" s="363"/>
      <c r="E1118" s="359" t="str">
        <f t="shared" si="20"/>
        <v/>
      </c>
    </row>
    <row r="1119" ht="36" customHeight="1" spans="1:5">
      <c r="A1119" s="485" t="s">
        <v>2035</v>
      </c>
      <c r="B1119" s="362" t="s">
        <v>2036</v>
      </c>
      <c r="C1119" s="363">
        <v>329</v>
      </c>
      <c r="D1119" s="363">
        <v>268</v>
      </c>
      <c r="E1119" s="359">
        <f t="shared" si="20"/>
        <v>-0.185</v>
      </c>
    </row>
    <row r="1120" ht="36" customHeight="1" spans="1:5">
      <c r="A1120" s="484" t="s">
        <v>2037</v>
      </c>
      <c r="B1120" s="357" t="s">
        <v>2038</v>
      </c>
      <c r="C1120" s="358">
        <v>100</v>
      </c>
      <c r="D1120" s="358">
        <v>100</v>
      </c>
      <c r="E1120" s="359">
        <f t="shared" si="20"/>
        <v>0</v>
      </c>
    </row>
    <row r="1121" ht="36" customHeight="1" spans="1:5">
      <c r="A1121" s="485" t="s">
        <v>2039</v>
      </c>
      <c r="B1121" s="362" t="s">
        <v>2040</v>
      </c>
      <c r="C1121" s="363"/>
      <c r="D1121" s="363"/>
      <c r="E1121" s="359" t="str">
        <f t="shared" si="20"/>
        <v/>
      </c>
    </row>
    <row r="1122" ht="36" customHeight="1" spans="1:5">
      <c r="A1122" s="485" t="s">
        <v>2041</v>
      </c>
      <c r="B1122" s="362" t="s">
        <v>2042</v>
      </c>
      <c r="C1122" s="363">
        <v>100</v>
      </c>
      <c r="D1122" s="363">
        <v>100</v>
      </c>
      <c r="E1122" s="359">
        <f t="shared" si="20"/>
        <v>0</v>
      </c>
    </row>
    <row r="1123" ht="36" customHeight="1" spans="1:5">
      <c r="A1123" s="488" t="s">
        <v>2043</v>
      </c>
      <c r="B1123" s="489" t="s">
        <v>521</v>
      </c>
      <c r="C1123" s="490"/>
      <c r="D1123" s="490"/>
      <c r="E1123" s="359" t="str">
        <f t="shared" si="20"/>
        <v/>
      </c>
    </row>
    <row r="1124" ht="36" customHeight="1" spans="1:5">
      <c r="A1124" s="484" t="s">
        <v>101</v>
      </c>
      <c r="B1124" s="357" t="s">
        <v>102</v>
      </c>
      <c r="C1124" s="358">
        <v>0</v>
      </c>
      <c r="D1124" s="358">
        <v>1</v>
      </c>
      <c r="E1124" s="359" t="str">
        <f t="shared" si="20"/>
        <v/>
      </c>
    </row>
    <row r="1125" ht="36" customHeight="1" spans="1:5">
      <c r="A1125" s="484" t="s">
        <v>2044</v>
      </c>
      <c r="B1125" s="357" t="s">
        <v>2045</v>
      </c>
      <c r="C1125" s="358"/>
      <c r="D1125" s="358"/>
      <c r="E1125" s="359" t="str">
        <f t="shared" si="20"/>
        <v/>
      </c>
    </row>
    <row r="1126" ht="36" customHeight="1" spans="1:5">
      <c r="A1126" s="485" t="s">
        <v>2046</v>
      </c>
      <c r="B1126" s="362" t="s">
        <v>140</v>
      </c>
      <c r="C1126" s="363"/>
      <c r="D1126" s="363"/>
      <c r="E1126" s="359" t="str">
        <f t="shared" si="20"/>
        <v/>
      </c>
    </row>
    <row r="1127" ht="36" customHeight="1" spans="1:5">
      <c r="A1127" s="485" t="s">
        <v>2047</v>
      </c>
      <c r="B1127" s="362" t="s">
        <v>142</v>
      </c>
      <c r="C1127" s="363"/>
      <c r="D1127" s="363"/>
      <c r="E1127" s="359" t="str">
        <f t="shared" si="20"/>
        <v/>
      </c>
    </row>
    <row r="1128" ht="36" customHeight="1" spans="1:5">
      <c r="A1128" s="485" t="s">
        <v>2048</v>
      </c>
      <c r="B1128" s="362" t="s">
        <v>144</v>
      </c>
      <c r="C1128" s="363"/>
      <c r="D1128" s="363"/>
      <c r="E1128" s="359" t="str">
        <f t="shared" si="20"/>
        <v/>
      </c>
    </row>
    <row r="1129" ht="36" customHeight="1" spans="1:5">
      <c r="A1129" s="485" t="s">
        <v>2049</v>
      </c>
      <c r="B1129" s="362" t="s">
        <v>2050</v>
      </c>
      <c r="C1129" s="363"/>
      <c r="D1129" s="363"/>
      <c r="E1129" s="359" t="str">
        <f t="shared" si="20"/>
        <v/>
      </c>
    </row>
    <row r="1130" ht="36" customHeight="1" spans="1:5">
      <c r="A1130" s="485" t="s">
        <v>2051</v>
      </c>
      <c r="B1130" s="362" t="s">
        <v>158</v>
      </c>
      <c r="C1130" s="363"/>
      <c r="D1130" s="363"/>
      <c r="E1130" s="359" t="str">
        <f t="shared" si="20"/>
        <v/>
      </c>
    </row>
    <row r="1131" ht="36" customHeight="1" spans="1:5">
      <c r="A1131" s="485" t="s">
        <v>2052</v>
      </c>
      <c r="B1131" s="362" t="s">
        <v>2053</v>
      </c>
      <c r="C1131" s="363"/>
      <c r="D1131" s="363"/>
      <c r="E1131" s="359" t="str">
        <f t="shared" si="20"/>
        <v/>
      </c>
    </row>
    <row r="1132" ht="36" customHeight="1" spans="1:5">
      <c r="A1132" s="491">
        <v>21702</v>
      </c>
      <c r="B1132" s="510" t="s">
        <v>2054</v>
      </c>
      <c r="C1132" s="358"/>
      <c r="D1132" s="358"/>
      <c r="E1132" s="359" t="str">
        <f t="shared" si="20"/>
        <v/>
      </c>
    </row>
    <row r="1133" ht="36" customHeight="1" spans="1:5">
      <c r="A1133" s="511">
        <v>2170201</v>
      </c>
      <c r="B1133" s="512" t="s">
        <v>2055</v>
      </c>
      <c r="C1133" s="363"/>
      <c r="D1133" s="363"/>
      <c r="E1133" s="359" t="str">
        <f t="shared" si="20"/>
        <v/>
      </c>
    </row>
    <row r="1134" ht="36" customHeight="1" spans="1:5">
      <c r="A1134" s="511">
        <v>2170202</v>
      </c>
      <c r="B1134" s="512" t="s">
        <v>2056</v>
      </c>
      <c r="C1134" s="363"/>
      <c r="D1134" s="363"/>
      <c r="E1134" s="359" t="str">
        <f t="shared" si="20"/>
        <v/>
      </c>
    </row>
    <row r="1135" ht="36" customHeight="1" spans="1:5">
      <c r="A1135" s="511">
        <v>2170203</v>
      </c>
      <c r="B1135" s="512" t="s">
        <v>2057</v>
      </c>
      <c r="C1135" s="363"/>
      <c r="D1135" s="363"/>
      <c r="E1135" s="359" t="str">
        <f t="shared" si="20"/>
        <v/>
      </c>
    </row>
    <row r="1136" ht="36" customHeight="1" spans="1:5">
      <c r="A1136" s="511">
        <v>2170204</v>
      </c>
      <c r="B1136" s="512" t="s">
        <v>2058</v>
      </c>
      <c r="C1136" s="363"/>
      <c r="D1136" s="363"/>
      <c r="E1136" s="359" t="str">
        <f t="shared" si="20"/>
        <v/>
      </c>
    </row>
    <row r="1137" ht="36" customHeight="1" spans="1:5">
      <c r="A1137" s="511">
        <v>2170205</v>
      </c>
      <c r="B1137" s="512" t="s">
        <v>2059</v>
      </c>
      <c r="C1137" s="363"/>
      <c r="D1137" s="363"/>
      <c r="E1137" s="359" t="str">
        <f t="shared" si="20"/>
        <v/>
      </c>
    </row>
    <row r="1138" ht="36" customHeight="1" spans="1:5">
      <c r="A1138" s="511">
        <v>2170206</v>
      </c>
      <c r="B1138" s="512" t="s">
        <v>2060</v>
      </c>
      <c r="C1138" s="363"/>
      <c r="D1138" s="363"/>
      <c r="E1138" s="359" t="str">
        <f t="shared" si="20"/>
        <v/>
      </c>
    </row>
    <row r="1139" ht="36" customHeight="1" spans="1:5">
      <c r="A1139" s="511">
        <v>2170207</v>
      </c>
      <c r="B1139" s="512" t="s">
        <v>2061</v>
      </c>
      <c r="C1139" s="363"/>
      <c r="D1139" s="363"/>
      <c r="E1139" s="359" t="str">
        <f t="shared" si="20"/>
        <v/>
      </c>
    </row>
    <row r="1140" ht="36" customHeight="1" spans="1:5">
      <c r="A1140" s="511">
        <v>2170208</v>
      </c>
      <c r="B1140" s="512" t="s">
        <v>2062</v>
      </c>
      <c r="C1140" s="363"/>
      <c r="D1140" s="363"/>
      <c r="E1140" s="359" t="str">
        <f t="shared" si="20"/>
        <v/>
      </c>
    </row>
    <row r="1141" ht="36" customHeight="1" spans="1:5">
      <c r="A1141" s="511">
        <v>2170299</v>
      </c>
      <c r="B1141" s="512" t="s">
        <v>2063</v>
      </c>
      <c r="C1141" s="363"/>
      <c r="D1141" s="363"/>
      <c r="E1141" s="359" t="str">
        <f t="shared" si="20"/>
        <v/>
      </c>
    </row>
    <row r="1142" ht="36" customHeight="1" spans="1:5">
      <c r="A1142" s="484" t="s">
        <v>2064</v>
      </c>
      <c r="B1142" s="357" t="s">
        <v>2065</v>
      </c>
      <c r="C1142" s="358"/>
      <c r="D1142" s="358"/>
      <c r="E1142" s="359" t="str">
        <f t="shared" si="20"/>
        <v/>
      </c>
    </row>
    <row r="1143" ht="36" customHeight="1" spans="1:5">
      <c r="A1143" s="485" t="s">
        <v>2066</v>
      </c>
      <c r="B1143" s="362" t="s">
        <v>2067</v>
      </c>
      <c r="C1143" s="363"/>
      <c r="D1143" s="363"/>
      <c r="E1143" s="359" t="str">
        <f t="shared" si="20"/>
        <v/>
      </c>
    </row>
    <row r="1144" ht="36" customHeight="1" spans="1:5">
      <c r="A1144" s="485" t="s">
        <v>2068</v>
      </c>
      <c r="B1144" s="362" t="s">
        <v>2069</v>
      </c>
      <c r="C1144" s="363"/>
      <c r="D1144" s="363"/>
      <c r="E1144" s="359" t="str">
        <f t="shared" si="20"/>
        <v/>
      </c>
    </row>
    <row r="1145" ht="36" customHeight="1" spans="1:5">
      <c r="A1145" s="485" t="s">
        <v>2070</v>
      </c>
      <c r="B1145" s="362" t="s">
        <v>2071</v>
      </c>
      <c r="C1145" s="363"/>
      <c r="D1145" s="363"/>
      <c r="E1145" s="359" t="str">
        <f t="shared" si="20"/>
        <v/>
      </c>
    </row>
    <row r="1146" ht="36" customHeight="1" spans="1:5">
      <c r="A1146" s="485" t="s">
        <v>2072</v>
      </c>
      <c r="B1146" s="362" t="s">
        <v>2073</v>
      </c>
      <c r="C1146" s="363"/>
      <c r="D1146" s="363"/>
      <c r="E1146" s="359" t="str">
        <f t="shared" si="20"/>
        <v/>
      </c>
    </row>
    <row r="1147" ht="36" customHeight="1" spans="1:5">
      <c r="A1147" s="485" t="s">
        <v>2074</v>
      </c>
      <c r="B1147" s="362" t="s">
        <v>2075</v>
      </c>
      <c r="C1147" s="363"/>
      <c r="D1147" s="363"/>
      <c r="E1147" s="359" t="str">
        <f t="shared" si="20"/>
        <v/>
      </c>
    </row>
    <row r="1148" ht="36" customHeight="1" spans="1:5">
      <c r="A1148" s="484" t="s">
        <v>2076</v>
      </c>
      <c r="B1148" s="357" t="s">
        <v>2077</v>
      </c>
      <c r="C1148" s="358">
        <v>0</v>
      </c>
      <c r="D1148" s="358">
        <v>1</v>
      </c>
      <c r="E1148" s="359" t="str">
        <f t="shared" si="20"/>
        <v/>
      </c>
    </row>
    <row r="1149" ht="36" customHeight="1" spans="1:5">
      <c r="A1149" s="364">
        <v>2179902</v>
      </c>
      <c r="B1149" s="362" t="s">
        <v>2078</v>
      </c>
      <c r="C1149" s="363"/>
      <c r="D1149" s="363"/>
      <c r="E1149" s="359" t="str">
        <f t="shared" si="20"/>
        <v/>
      </c>
    </row>
    <row r="1150" ht="36" customHeight="1" spans="1:5">
      <c r="A1150" s="364">
        <v>2179999</v>
      </c>
      <c r="B1150" s="362" t="s">
        <v>2075</v>
      </c>
      <c r="C1150" s="363"/>
      <c r="D1150" s="363">
        <v>1</v>
      </c>
      <c r="E1150" s="359" t="str">
        <f t="shared" si="20"/>
        <v/>
      </c>
    </row>
    <row r="1151" ht="36" customHeight="1" spans="1:5">
      <c r="A1151" s="491" t="s">
        <v>2079</v>
      </c>
      <c r="B1151" s="489" t="s">
        <v>521</v>
      </c>
      <c r="C1151" s="358"/>
      <c r="D1151" s="358"/>
      <c r="E1151" s="359" t="str">
        <f t="shared" si="20"/>
        <v/>
      </c>
    </row>
    <row r="1152" ht="36" customHeight="1" spans="1:5">
      <c r="A1152" s="484" t="s">
        <v>103</v>
      </c>
      <c r="B1152" s="357" t="s">
        <v>104</v>
      </c>
      <c r="C1152" s="358"/>
      <c r="D1152" s="358"/>
      <c r="E1152" s="359" t="str">
        <f t="shared" si="20"/>
        <v/>
      </c>
    </row>
    <row r="1153" ht="36" customHeight="1" spans="1:5">
      <c r="A1153" s="484" t="s">
        <v>2080</v>
      </c>
      <c r="B1153" s="357" t="s">
        <v>2081</v>
      </c>
      <c r="C1153" s="358"/>
      <c r="D1153" s="358"/>
      <c r="E1153" s="359" t="str">
        <f t="shared" si="20"/>
        <v/>
      </c>
    </row>
    <row r="1154" ht="36" customHeight="1" spans="1:5">
      <c r="A1154" s="484" t="s">
        <v>2082</v>
      </c>
      <c r="B1154" s="357" t="s">
        <v>2083</v>
      </c>
      <c r="C1154" s="358"/>
      <c r="D1154" s="358"/>
      <c r="E1154" s="359" t="str">
        <f t="shared" si="20"/>
        <v/>
      </c>
    </row>
    <row r="1155" ht="36" customHeight="1" spans="1:5">
      <c r="A1155" s="484" t="s">
        <v>2084</v>
      </c>
      <c r="B1155" s="357" t="s">
        <v>2085</v>
      </c>
      <c r="C1155" s="358"/>
      <c r="D1155" s="358"/>
      <c r="E1155" s="359" t="str">
        <f t="shared" si="20"/>
        <v/>
      </c>
    </row>
    <row r="1156" ht="36" customHeight="1" spans="1:5">
      <c r="A1156" s="484" t="s">
        <v>2086</v>
      </c>
      <c r="B1156" s="357" t="s">
        <v>2087</v>
      </c>
      <c r="C1156" s="358"/>
      <c r="D1156" s="358"/>
      <c r="E1156" s="359" t="str">
        <f t="shared" si="20"/>
        <v/>
      </c>
    </row>
    <row r="1157" ht="36" customHeight="1" spans="1:5">
      <c r="A1157" s="484" t="s">
        <v>2088</v>
      </c>
      <c r="B1157" s="357" t="s">
        <v>2089</v>
      </c>
      <c r="C1157" s="358"/>
      <c r="D1157" s="358"/>
      <c r="E1157" s="359" t="str">
        <f t="shared" si="20"/>
        <v/>
      </c>
    </row>
    <row r="1158" ht="36" customHeight="1" spans="1:5">
      <c r="A1158" s="484" t="s">
        <v>2090</v>
      </c>
      <c r="B1158" s="357" t="s">
        <v>2091</v>
      </c>
      <c r="C1158" s="358"/>
      <c r="D1158" s="358"/>
      <c r="E1158" s="359" t="str">
        <f t="shared" si="20"/>
        <v/>
      </c>
    </row>
    <row r="1159" ht="36" customHeight="1" spans="1:5">
      <c r="A1159" s="484" t="s">
        <v>2092</v>
      </c>
      <c r="B1159" s="357" t="s">
        <v>2093</v>
      </c>
      <c r="C1159" s="358"/>
      <c r="D1159" s="358"/>
      <c r="E1159" s="359" t="str">
        <f t="shared" si="20"/>
        <v/>
      </c>
    </row>
    <row r="1160" ht="36" customHeight="1" spans="1:5">
      <c r="A1160" s="484" t="s">
        <v>2094</v>
      </c>
      <c r="B1160" s="357" t="s">
        <v>2095</v>
      </c>
      <c r="C1160" s="358"/>
      <c r="D1160" s="358"/>
      <c r="E1160" s="359" t="str">
        <f t="shared" si="20"/>
        <v/>
      </c>
    </row>
    <row r="1161" ht="36" customHeight="1" spans="1:5">
      <c r="A1161" s="484" t="s">
        <v>2096</v>
      </c>
      <c r="B1161" s="357" t="s">
        <v>2097</v>
      </c>
      <c r="C1161" s="358"/>
      <c r="D1161" s="358"/>
      <c r="E1161" s="359" t="str">
        <f t="shared" si="20"/>
        <v/>
      </c>
    </row>
    <row r="1162" ht="36" customHeight="1" spans="1:5">
      <c r="A1162" s="484" t="s">
        <v>105</v>
      </c>
      <c r="B1162" s="357" t="s">
        <v>106</v>
      </c>
      <c r="C1162" s="358">
        <v>1262</v>
      </c>
      <c r="D1162" s="358">
        <v>1068</v>
      </c>
      <c r="E1162" s="359">
        <f t="shared" si="20"/>
        <v>-0.154</v>
      </c>
    </row>
    <row r="1163" ht="36" customHeight="1" spans="1:5">
      <c r="A1163" s="484" t="s">
        <v>2098</v>
      </c>
      <c r="B1163" s="357" t="s">
        <v>2099</v>
      </c>
      <c r="C1163" s="358">
        <f>SUM(C1164:C1189)</f>
        <v>1210</v>
      </c>
      <c r="D1163" s="358">
        <f>SUM(D1164:D1189)</f>
        <v>1012</v>
      </c>
      <c r="E1163" s="359">
        <f t="shared" ref="E1163:E1226" si="21">IF(C1163&gt;0,D1163/C1163-1,IF(C1163&lt;0,-(D1163/C1163-1),""))</f>
        <v>-0.164</v>
      </c>
    </row>
    <row r="1164" ht="36" customHeight="1" spans="1:5">
      <c r="A1164" s="485" t="s">
        <v>2100</v>
      </c>
      <c r="B1164" s="362" t="s">
        <v>140</v>
      </c>
      <c r="C1164" s="363">
        <v>529</v>
      </c>
      <c r="D1164" s="363">
        <v>572</v>
      </c>
      <c r="E1164" s="359">
        <f t="shared" si="21"/>
        <v>0.081</v>
      </c>
    </row>
    <row r="1165" ht="36" customHeight="1" spans="1:5">
      <c r="A1165" s="485" t="s">
        <v>2101</v>
      </c>
      <c r="B1165" s="362" t="s">
        <v>142</v>
      </c>
      <c r="C1165" s="363"/>
      <c r="D1165" s="363"/>
      <c r="E1165" s="359" t="str">
        <f t="shared" si="21"/>
        <v/>
      </c>
    </row>
    <row r="1166" ht="36" customHeight="1" spans="1:5">
      <c r="A1166" s="485" t="s">
        <v>2102</v>
      </c>
      <c r="B1166" s="362" t="s">
        <v>144</v>
      </c>
      <c r="C1166" s="363"/>
      <c r="D1166" s="363"/>
      <c r="E1166" s="359" t="str">
        <f t="shared" si="21"/>
        <v/>
      </c>
    </row>
    <row r="1167" ht="36" customHeight="1" spans="1:5">
      <c r="A1167" s="485" t="s">
        <v>2103</v>
      </c>
      <c r="B1167" s="362" t="s">
        <v>2104</v>
      </c>
      <c r="C1167" s="363">
        <v>180</v>
      </c>
      <c r="D1167" s="363">
        <v>20</v>
      </c>
      <c r="E1167" s="359">
        <f t="shared" si="21"/>
        <v>-0.889</v>
      </c>
    </row>
    <row r="1168" ht="36" customHeight="1" spans="1:5">
      <c r="A1168" s="485" t="s">
        <v>2105</v>
      </c>
      <c r="B1168" s="362" t="s">
        <v>2106</v>
      </c>
      <c r="C1168" s="363">
        <v>47</v>
      </c>
      <c r="D1168" s="363">
        <v>20</v>
      </c>
      <c r="E1168" s="359">
        <f t="shared" si="21"/>
        <v>-0.574</v>
      </c>
    </row>
    <row r="1169" ht="36" customHeight="1" spans="1:5">
      <c r="A1169" s="485" t="s">
        <v>2107</v>
      </c>
      <c r="B1169" s="362" t="s">
        <v>2108</v>
      </c>
      <c r="C1169" s="363"/>
      <c r="D1169" s="363"/>
      <c r="E1169" s="359" t="str">
        <f t="shared" si="21"/>
        <v/>
      </c>
    </row>
    <row r="1170" ht="36" customHeight="1" spans="1:5">
      <c r="A1170" s="485" t="s">
        <v>2109</v>
      </c>
      <c r="B1170" s="362" t="s">
        <v>2110</v>
      </c>
      <c r="C1170" s="363">
        <v>0</v>
      </c>
      <c r="D1170" s="363"/>
      <c r="E1170" s="359" t="str">
        <f t="shared" si="21"/>
        <v/>
      </c>
    </row>
    <row r="1171" ht="36" customHeight="1" spans="1:5">
      <c r="A1171" s="485" t="s">
        <v>2111</v>
      </c>
      <c r="B1171" s="362" t="s">
        <v>2112</v>
      </c>
      <c r="C1171" s="363">
        <v>2</v>
      </c>
      <c r="D1171" s="363">
        <v>2</v>
      </c>
      <c r="E1171" s="359">
        <f t="shared" si="21"/>
        <v>0</v>
      </c>
    </row>
    <row r="1172" ht="36" customHeight="1" spans="1:5">
      <c r="A1172" s="485" t="s">
        <v>2113</v>
      </c>
      <c r="B1172" s="362" t="s">
        <v>2114</v>
      </c>
      <c r="C1172" s="363"/>
      <c r="D1172" s="363"/>
      <c r="E1172" s="359" t="str">
        <f t="shared" si="21"/>
        <v/>
      </c>
    </row>
    <row r="1173" ht="36" customHeight="1" spans="1:5">
      <c r="A1173" s="485" t="s">
        <v>2115</v>
      </c>
      <c r="B1173" s="362" t="s">
        <v>2116</v>
      </c>
      <c r="C1173" s="363"/>
      <c r="D1173" s="363"/>
      <c r="E1173" s="359" t="str">
        <f t="shared" si="21"/>
        <v/>
      </c>
    </row>
    <row r="1174" ht="36" customHeight="1" spans="1:5">
      <c r="A1174" s="485" t="s">
        <v>2117</v>
      </c>
      <c r="B1174" s="362" t="s">
        <v>2118</v>
      </c>
      <c r="C1174" s="363"/>
      <c r="D1174" s="363"/>
      <c r="E1174" s="359" t="str">
        <f t="shared" si="21"/>
        <v/>
      </c>
    </row>
    <row r="1175" ht="36" customHeight="1" spans="1:5">
      <c r="A1175" s="485" t="s">
        <v>2119</v>
      </c>
      <c r="B1175" s="362" t="s">
        <v>2120</v>
      </c>
      <c r="C1175" s="363">
        <v>0</v>
      </c>
      <c r="D1175" s="363"/>
      <c r="E1175" s="359" t="str">
        <f t="shared" si="21"/>
        <v/>
      </c>
    </row>
    <row r="1176" ht="36" customHeight="1" spans="1:5">
      <c r="A1176" s="485" t="s">
        <v>2121</v>
      </c>
      <c r="B1176" s="362" t="s">
        <v>2122</v>
      </c>
      <c r="C1176" s="363">
        <v>0</v>
      </c>
      <c r="D1176" s="363"/>
      <c r="E1176" s="359" t="str">
        <f t="shared" si="21"/>
        <v/>
      </c>
    </row>
    <row r="1177" ht="36" customHeight="1" spans="1:5">
      <c r="A1177" s="485" t="s">
        <v>2123</v>
      </c>
      <c r="B1177" s="362" t="s">
        <v>2124</v>
      </c>
      <c r="C1177" s="363">
        <v>0</v>
      </c>
      <c r="D1177" s="363"/>
      <c r="E1177" s="359" t="str">
        <f t="shared" si="21"/>
        <v/>
      </c>
    </row>
    <row r="1178" ht="36" customHeight="1" spans="1:5">
      <c r="A1178" s="485" t="s">
        <v>2125</v>
      </c>
      <c r="B1178" s="362" t="s">
        <v>2126</v>
      </c>
      <c r="C1178" s="363">
        <v>0</v>
      </c>
      <c r="D1178" s="363"/>
      <c r="E1178" s="359" t="str">
        <f t="shared" si="21"/>
        <v/>
      </c>
    </row>
    <row r="1179" ht="36" customHeight="1" spans="1:5">
      <c r="A1179" s="485" t="s">
        <v>2127</v>
      </c>
      <c r="B1179" s="362" t="s">
        <v>2128</v>
      </c>
      <c r="C1179" s="363">
        <v>0</v>
      </c>
      <c r="D1179" s="363"/>
      <c r="E1179" s="359" t="str">
        <f t="shared" si="21"/>
        <v/>
      </c>
    </row>
    <row r="1180" ht="36" customHeight="1" spans="1:5">
      <c r="A1180" s="485" t="s">
        <v>2129</v>
      </c>
      <c r="B1180" s="362" t="s">
        <v>2130</v>
      </c>
      <c r="C1180" s="363">
        <v>0</v>
      </c>
      <c r="D1180" s="363"/>
      <c r="E1180" s="359" t="str">
        <f t="shared" si="21"/>
        <v/>
      </c>
    </row>
    <row r="1181" ht="36" customHeight="1" spans="1:5">
      <c r="A1181" s="485" t="s">
        <v>2131</v>
      </c>
      <c r="B1181" s="362" t="s">
        <v>2132</v>
      </c>
      <c r="C1181" s="363">
        <v>0</v>
      </c>
      <c r="D1181" s="363"/>
      <c r="E1181" s="359" t="str">
        <f t="shared" si="21"/>
        <v/>
      </c>
    </row>
    <row r="1182" ht="36" customHeight="1" spans="1:5">
      <c r="A1182" s="485" t="s">
        <v>2133</v>
      </c>
      <c r="B1182" s="362" t="s">
        <v>2134</v>
      </c>
      <c r="C1182" s="363">
        <v>0</v>
      </c>
      <c r="D1182" s="363"/>
      <c r="E1182" s="359" t="str">
        <f t="shared" si="21"/>
        <v/>
      </c>
    </row>
    <row r="1183" ht="36" customHeight="1" spans="1:5">
      <c r="A1183" s="485" t="s">
        <v>2135</v>
      </c>
      <c r="B1183" s="362" t="s">
        <v>2136</v>
      </c>
      <c r="C1183" s="363">
        <v>0</v>
      </c>
      <c r="D1183" s="363"/>
      <c r="E1183" s="359" t="str">
        <f t="shared" si="21"/>
        <v/>
      </c>
    </row>
    <row r="1184" ht="36" customHeight="1" spans="1:5">
      <c r="A1184" s="485" t="s">
        <v>2137</v>
      </c>
      <c r="B1184" s="362" t="s">
        <v>2138</v>
      </c>
      <c r="C1184" s="363">
        <v>0</v>
      </c>
      <c r="D1184" s="363"/>
      <c r="E1184" s="359" t="str">
        <f t="shared" si="21"/>
        <v/>
      </c>
    </row>
    <row r="1185" ht="36" customHeight="1" spans="1:5">
      <c r="A1185" s="485" t="s">
        <v>2139</v>
      </c>
      <c r="B1185" s="362" t="s">
        <v>2140</v>
      </c>
      <c r="C1185" s="363">
        <v>0</v>
      </c>
      <c r="D1185" s="363"/>
      <c r="E1185" s="359" t="str">
        <f t="shared" si="21"/>
        <v/>
      </c>
    </row>
    <row r="1186" ht="36" customHeight="1" spans="1:5">
      <c r="A1186" s="485" t="s">
        <v>2141</v>
      </c>
      <c r="B1186" s="362" t="s">
        <v>2142</v>
      </c>
      <c r="C1186" s="363">
        <v>0</v>
      </c>
      <c r="D1186" s="363"/>
      <c r="E1186" s="359" t="str">
        <f t="shared" si="21"/>
        <v/>
      </c>
    </row>
    <row r="1187" ht="36" customHeight="1" spans="1:5">
      <c r="A1187" s="485" t="s">
        <v>2143</v>
      </c>
      <c r="B1187" s="362" t="s">
        <v>2144</v>
      </c>
      <c r="C1187" s="363">
        <v>0</v>
      </c>
      <c r="D1187" s="363"/>
      <c r="E1187" s="359" t="str">
        <f t="shared" si="21"/>
        <v/>
      </c>
    </row>
    <row r="1188" ht="36" customHeight="1" spans="1:5">
      <c r="A1188" s="485" t="s">
        <v>2145</v>
      </c>
      <c r="B1188" s="362" t="s">
        <v>158</v>
      </c>
      <c r="C1188" s="363">
        <v>291</v>
      </c>
      <c r="D1188" s="363">
        <v>348</v>
      </c>
      <c r="E1188" s="359">
        <f t="shared" si="21"/>
        <v>0.196</v>
      </c>
    </row>
    <row r="1189" ht="36" customHeight="1" spans="1:5">
      <c r="A1189" s="485" t="s">
        <v>2146</v>
      </c>
      <c r="B1189" s="362" t="s">
        <v>2147</v>
      </c>
      <c r="C1189" s="363">
        <v>161</v>
      </c>
      <c r="D1189" s="363">
        <v>50</v>
      </c>
      <c r="E1189" s="359">
        <f t="shared" si="21"/>
        <v>-0.689</v>
      </c>
    </row>
    <row r="1190" ht="36" customHeight="1" spans="1:5">
      <c r="A1190" s="484" t="s">
        <v>2148</v>
      </c>
      <c r="B1190" s="357" t="s">
        <v>2149</v>
      </c>
      <c r="C1190" s="358">
        <f>SUM(C1191:C1204)</f>
        <v>52</v>
      </c>
      <c r="D1190" s="358">
        <f>SUM(D1191:D1204)</f>
        <v>56</v>
      </c>
      <c r="E1190" s="359">
        <f t="shared" si="21"/>
        <v>0.077</v>
      </c>
    </row>
    <row r="1191" ht="36" customHeight="1" spans="1:5">
      <c r="A1191" s="485" t="s">
        <v>2150</v>
      </c>
      <c r="B1191" s="362" t="s">
        <v>140</v>
      </c>
      <c r="C1191" s="363">
        <v>22</v>
      </c>
      <c r="D1191" s="363">
        <v>22</v>
      </c>
      <c r="E1191" s="359">
        <f t="shared" si="21"/>
        <v>0</v>
      </c>
    </row>
    <row r="1192" ht="36" customHeight="1" spans="1:5">
      <c r="A1192" s="485" t="s">
        <v>2151</v>
      </c>
      <c r="B1192" s="362" t="s">
        <v>142</v>
      </c>
      <c r="C1192" s="363">
        <v>0</v>
      </c>
      <c r="D1192" s="363"/>
      <c r="E1192" s="359" t="str">
        <f t="shared" si="21"/>
        <v/>
      </c>
    </row>
    <row r="1193" ht="36" customHeight="1" spans="1:5">
      <c r="A1193" s="485" t="s">
        <v>2152</v>
      </c>
      <c r="B1193" s="362" t="s">
        <v>144</v>
      </c>
      <c r="C1193" s="363">
        <v>0</v>
      </c>
      <c r="D1193" s="363"/>
      <c r="E1193" s="359" t="str">
        <f t="shared" si="21"/>
        <v/>
      </c>
    </row>
    <row r="1194" ht="36" customHeight="1" spans="1:5">
      <c r="A1194" s="485" t="s">
        <v>2153</v>
      </c>
      <c r="B1194" s="362" t="s">
        <v>2154</v>
      </c>
      <c r="C1194" s="363">
        <v>25</v>
      </c>
      <c r="D1194" s="363">
        <v>28</v>
      </c>
      <c r="E1194" s="359">
        <f t="shared" si="21"/>
        <v>0.12</v>
      </c>
    </row>
    <row r="1195" ht="36" customHeight="1" spans="1:5">
      <c r="A1195" s="485" t="s">
        <v>2155</v>
      </c>
      <c r="B1195" s="362" t="s">
        <v>2156</v>
      </c>
      <c r="C1195" s="363"/>
      <c r="D1195" s="363"/>
      <c r="E1195" s="359" t="str">
        <f t="shared" si="21"/>
        <v/>
      </c>
    </row>
    <row r="1196" ht="36" customHeight="1" spans="1:5">
      <c r="A1196" s="485" t="s">
        <v>2157</v>
      </c>
      <c r="B1196" s="362" t="s">
        <v>2158</v>
      </c>
      <c r="C1196" s="363">
        <v>0</v>
      </c>
      <c r="D1196" s="363"/>
      <c r="E1196" s="359" t="str">
        <f t="shared" si="21"/>
        <v/>
      </c>
    </row>
    <row r="1197" ht="36" customHeight="1" spans="1:5">
      <c r="A1197" s="485" t="s">
        <v>2159</v>
      </c>
      <c r="B1197" s="362" t="s">
        <v>2160</v>
      </c>
      <c r="C1197" s="363">
        <v>0</v>
      </c>
      <c r="D1197" s="363"/>
      <c r="E1197" s="359" t="str">
        <f t="shared" si="21"/>
        <v/>
      </c>
    </row>
    <row r="1198" ht="36" customHeight="1" spans="1:5">
      <c r="A1198" s="485" t="s">
        <v>2161</v>
      </c>
      <c r="B1198" s="362" t="s">
        <v>2162</v>
      </c>
      <c r="C1198" s="363">
        <v>1</v>
      </c>
      <c r="D1198" s="363">
        <v>1</v>
      </c>
      <c r="E1198" s="359">
        <f t="shared" si="21"/>
        <v>0</v>
      </c>
    </row>
    <row r="1199" ht="36" customHeight="1" spans="1:5">
      <c r="A1199" s="485" t="s">
        <v>2163</v>
      </c>
      <c r="B1199" s="362" t="s">
        <v>2164</v>
      </c>
      <c r="C1199" s="363">
        <v>1</v>
      </c>
      <c r="D1199" s="363">
        <v>1</v>
      </c>
      <c r="E1199" s="359">
        <f t="shared" si="21"/>
        <v>0</v>
      </c>
    </row>
    <row r="1200" ht="36" customHeight="1" spans="1:5">
      <c r="A1200" s="485" t="s">
        <v>2165</v>
      </c>
      <c r="B1200" s="362" t="s">
        <v>2166</v>
      </c>
      <c r="C1200" s="363"/>
      <c r="D1200" s="363">
        <v>1</v>
      </c>
      <c r="E1200" s="359" t="str">
        <f t="shared" si="21"/>
        <v/>
      </c>
    </row>
    <row r="1201" ht="36" customHeight="1" spans="1:5">
      <c r="A1201" s="485" t="s">
        <v>2167</v>
      </c>
      <c r="B1201" s="362" t="s">
        <v>2168</v>
      </c>
      <c r="C1201" s="363">
        <v>0</v>
      </c>
      <c r="D1201" s="363"/>
      <c r="E1201" s="359" t="str">
        <f t="shared" si="21"/>
        <v/>
      </c>
    </row>
    <row r="1202" ht="36" customHeight="1" spans="1:5">
      <c r="A1202" s="485" t="s">
        <v>2169</v>
      </c>
      <c r="B1202" s="362" t="s">
        <v>2170</v>
      </c>
      <c r="C1202" s="363">
        <v>0</v>
      </c>
      <c r="D1202" s="363"/>
      <c r="E1202" s="359" t="str">
        <f t="shared" si="21"/>
        <v/>
      </c>
    </row>
    <row r="1203" ht="36" customHeight="1" spans="1:5">
      <c r="A1203" s="485" t="s">
        <v>2171</v>
      </c>
      <c r="B1203" s="362" t="s">
        <v>2172</v>
      </c>
      <c r="C1203" s="363">
        <v>0</v>
      </c>
      <c r="D1203" s="363"/>
      <c r="E1203" s="359" t="str">
        <f t="shared" si="21"/>
        <v/>
      </c>
    </row>
    <row r="1204" ht="36" customHeight="1" spans="1:5">
      <c r="A1204" s="485" t="s">
        <v>2173</v>
      </c>
      <c r="B1204" s="362" t="s">
        <v>2174</v>
      </c>
      <c r="C1204" s="363">
        <v>3</v>
      </c>
      <c r="D1204" s="363">
        <v>3</v>
      </c>
      <c r="E1204" s="359">
        <f t="shared" si="21"/>
        <v>0</v>
      </c>
    </row>
    <row r="1205" ht="36" customHeight="1" spans="1:5">
      <c r="A1205" s="484" t="s">
        <v>2175</v>
      </c>
      <c r="B1205" s="357" t="s">
        <v>2176</v>
      </c>
      <c r="C1205" s="358">
        <v>0</v>
      </c>
      <c r="D1205" s="358">
        <v>0</v>
      </c>
      <c r="E1205" s="359" t="str">
        <f t="shared" si="21"/>
        <v/>
      </c>
    </row>
    <row r="1206" ht="36" customHeight="1" spans="1:5">
      <c r="A1206" s="364">
        <v>2209999</v>
      </c>
      <c r="B1206" s="362" t="s">
        <v>2177</v>
      </c>
      <c r="C1206" s="363">
        <v>0</v>
      </c>
      <c r="D1206" s="363"/>
      <c r="E1206" s="359" t="str">
        <f t="shared" si="21"/>
        <v/>
      </c>
    </row>
    <row r="1207" ht="36" customHeight="1" spans="1:5">
      <c r="A1207" s="491" t="s">
        <v>2178</v>
      </c>
      <c r="B1207" s="489" t="s">
        <v>521</v>
      </c>
      <c r="C1207" s="490"/>
      <c r="D1207" s="490"/>
      <c r="E1207" s="359" t="str">
        <f t="shared" si="21"/>
        <v/>
      </c>
    </row>
    <row r="1208" ht="36" customHeight="1" spans="1:5">
      <c r="A1208" s="484" t="s">
        <v>107</v>
      </c>
      <c r="B1208" s="357" t="s">
        <v>108</v>
      </c>
      <c r="C1208" s="358">
        <v>17860</v>
      </c>
      <c r="D1208" s="358">
        <v>10812</v>
      </c>
      <c r="E1208" s="359">
        <f t="shared" si="21"/>
        <v>-0.395</v>
      </c>
    </row>
    <row r="1209" ht="36" customHeight="1" spans="1:5">
      <c r="A1209" s="484" t="s">
        <v>2179</v>
      </c>
      <c r="B1209" s="357" t="s">
        <v>2180</v>
      </c>
      <c r="C1209" s="358">
        <f>SUM(C1210:C1219)</f>
        <v>11950</v>
      </c>
      <c r="D1209" s="358">
        <f>SUM(D1210:D1219)</f>
        <v>4591</v>
      </c>
      <c r="E1209" s="359">
        <f t="shared" si="21"/>
        <v>-0.616</v>
      </c>
    </row>
    <row r="1210" ht="36" customHeight="1" spans="1:5">
      <c r="A1210" s="485" t="s">
        <v>2181</v>
      </c>
      <c r="B1210" s="362" t="s">
        <v>2182</v>
      </c>
      <c r="C1210" s="363">
        <v>0</v>
      </c>
      <c r="D1210" s="363"/>
      <c r="E1210" s="359" t="str">
        <f t="shared" si="21"/>
        <v/>
      </c>
    </row>
    <row r="1211" ht="36" customHeight="1" spans="1:5">
      <c r="A1211" s="485" t="s">
        <v>2183</v>
      </c>
      <c r="B1211" s="362" t="s">
        <v>2184</v>
      </c>
      <c r="C1211" s="363">
        <v>0</v>
      </c>
      <c r="D1211" s="363"/>
      <c r="E1211" s="359" t="str">
        <f t="shared" si="21"/>
        <v/>
      </c>
    </row>
    <row r="1212" ht="36" customHeight="1" spans="1:5">
      <c r="A1212" s="485" t="s">
        <v>2185</v>
      </c>
      <c r="B1212" s="362" t="s">
        <v>2186</v>
      </c>
      <c r="C1212" s="363">
        <v>4580</v>
      </c>
      <c r="D1212" s="363">
        <v>1518</v>
      </c>
      <c r="E1212" s="359">
        <f t="shared" si="21"/>
        <v>-0.669</v>
      </c>
    </row>
    <row r="1213" ht="36" customHeight="1" spans="1:5">
      <c r="A1213" s="485" t="s">
        <v>2187</v>
      </c>
      <c r="B1213" s="362" t="s">
        <v>2188</v>
      </c>
      <c r="C1213" s="363">
        <v>0</v>
      </c>
      <c r="D1213" s="363"/>
      <c r="E1213" s="359" t="str">
        <f t="shared" si="21"/>
        <v/>
      </c>
    </row>
    <row r="1214" ht="36" customHeight="1" spans="1:5">
      <c r="A1214" s="485" t="s">
        <v>2189</v>
      </c>
      <c r="B1214" s="362" t="s">
        <v>2190</v>
      </c>
      <c r="C1214" s="363">
        <v>2942</v>
      </c>
      <c r="D1214" s="363">
        <v>1094</v>
      </c>
      <c r="E1214" s="359">
        <f t="shared" si="21"/>
        <v>-0.628</v>
      </c>
    </row>
    <row r="1215" ht="36" customHeight="1" spans="1:5">
      <c r="A1215" s="485" t="s">
        <v>2191</v>
      </c>
      <c r="B1215" s="362" t="s">
        <v>2192</v>
      </c>
      <c r="C1215" s="363"/>
      <c r="D1215" s="363">
        <v>410</v>
      </c>
      <c r="E1215" s="359" t="str">
        <f t="shared" si="21"/>
        <v/>
      </c>
    </row>
    <row r="1216" ht="36" customHeight="1" spans="1:5">
      <c r="A1216" s="485" t="s">
        <v>2193</v>
      </c>
      <c r="B1216" s="362" t="s">
        <v>2194</v>
      </c>
      <c r="C1216" s="363">
        <v>206</v>
      </c>
      <c r="D1216" s="363">
        <v>85</v>
      </c>
      <c r="E1216" s="359">
        <f t="shared" si="21"/>
        <v>-0.587</v>
      </c>
    </row>
    <row r="1217" ht="36" customHeight="1" spans="1:5">
      <c r="A1217" s="485" t="s">
        <v>2195</v>
      </c>
      <c r="B1217" s="362" t="s">
        <v>2196</v>
      </c>
      <c r="C1217" s="363">
        <v>3722</v>
      </c>
      <c r="D1217" s="363">
        <v>511</v>
      </c>
      <c r="E1217" s="359">
        <f t="shared" si="21"/>
        <v>-0.863</v>
      </c>
    </row>
    <row r="1218" ht="36" customHeight="1" spans="1:5">
      <c r="A1218" s="485" t="s">
        <v>2197</v>
      </c>
      <c r="B1218" s="362" t="s">
        <v>2198</v>
      </c>
      <c r="C1218" s="363">
        <v>500</v>
      </c>
      <c r="D1218" s="363">
        <v>0</v>
      </c>
      <c r="E1218" s="359">
        <f t="shared" si="21"/>
        <v>-1</v>
      </c>
    </row>
    <row r="1219" ht="36" customHeight="1" spans="1:5">
      <c r="A1219" s="485" t="s">
        <v>2199</v>
      </c>
      <c r="B1219" s="362" t="s">
        <v>2200</v>
      </c>
      <c r="C1219" s="363"/>
      <c r="D1219" s="363">
        <v>973</v>
      </c>
      <c r="E1219" s="359" t="str">
        <f t="shared" si="21"/>
        <v/>
      </c>
    </row>
    <row r="1220" ht="36" customHeight="1" spans="1:5">
      <c r="A1220" s="484" t="s">
        <v>2201</v>
      </c>
      <c r="B1220" s="357" t="s">
        <v>2202</v>
      </c>
      <c r="C1220" s="358">
        <v>5910</v>
      </c>
      <c r="D1220" s="358">
        <v>6221</v>
      </c>
      <c r="E1220" s="359">
        <f t="shared" si="21"/>
        <v>0.053</v>
      </c>
    </row>
    <row r="1221" ht="36" customHeight="1" spans="1:5">
      <c r="A1221" s="485" t="s">
        <v>2203</v>
      </c>
      <c r="B1221" s="362" t="s">
        <v>2204</v>
      </c>
      <c r="C1221" s="363">
        <v>5910</v>
      </c>
      <c r="D1221" s="363">
        <v>6221</v>
      </c>
      <c r="E1221" s="359">
        <f t="shared" si="21"/>
        <v>0.053</v>
      </c>
    </row>
    <row r="1222" ht="36" customHeight="1" spans="1:5">
      <c r="A1222" s="485" t="s">
        <v>2205</v>
      </c>
      <c r="B1222" s="362" t="s">
        <v>2206</v>
      </c>
      <c r="C1222" s="363">
        <v>0</v>
      </c>
      <c r="D1222" s="363"/>
      <c r="E1222" s="359" t="str">
        <f t="shared" si="21"/>
        <v/>
      </c>
    </row>
    <row r="1223" ht="36" customHeight="1" spans="1:5">
      <c r="A1223" s="485" t="s">
        <v>2207</v>
      </c>
      <c r="B1223" s="362" t="s">
        <v>2208</v>
      </c>
      <c r="C1223" s="363">
        <v>0</v>
      </c>
      <c r="D1223" s="363"/>
      <c r="E1223" s="359" t="str">
        <f t="shared" si="21"/>
        <v/>
      </c>
    </row>
    <row r="1224" ht="36" customHeight="1" spans="1:5">
      <c r="A1224" s="484" t="s">
        <v>2209</v>
      </c>
      <c r="B1224" s="357" t="s">
        <v>2210</v>
      </c>
      <c r="C1224" s="358">
        <v>0</v>
      </c>
      <c r="D1224" s="358">
        <v>0</v>
      </c>
      <c r="E1224" s="359" t="str">
        <f t="shared" si="21"/>
        <v/>
      </c>
    </row>
    <row r="1225" ht="36" customHeight="1" spans="1:5">
      <c r="A1225" s="485" t="s">
        <v>2211</v>
      </c>
      <c r="B1225" s="362" t="s">
        <v>2212</v>
      </c>
      <c r="C1225" s="363">
        <v>0</v>
      </c>
      <c r="D1225" s="363"/>
      <c r="E1225" s="359" t="str">
        <f t="shared" si="21"/>
        <v/>
      </c>
    </row>
    <row r="1226" ht="36" customHeight="1" spans="1:5">
      <c r="A1226" s="485" t="s">
        <v>2213</v>
      </c>
      <c r="B1226" s="362" t="s">
        <v>2214</v>
      </c>
      <c r="C1226" s="363">
        <v>0</v>
      </c>
      <c r="D1226" s="363"/>
      <c r="E1226" s="359" t="str">
        <f t="shared" si="21"/>
        <v/>
      </c>
    </row>
    <row r="1227" ht="36" customHeight="1" spans="1:5">
      <c r="A1227" s="485" t="s">
        <v>2215</v>
      </c>
      <c r="B1227" s="362" t="s">
        <v>2216</v>
      </c>
      <c r="C1227" s="363">
        <v>0</v>
      </c>
      <c r="D1227" s="363"/>
      <c r="E1227" s="359" t="str">
        <f t="shared" ref="E1227:E1290" si="22">IF(C1227&gt;0,D1227/C1227-1,IF(C1227&lt;0,-(D1227/C1227-1),""))</f>
        <v/>
      </c>
    </row>
    <row r="1228" ht="36" customHeight="1" spans="1:5">
      <c r="A1228" s="488" t="s">
        <v>2217</v>
      </c>
      <c r="B1228" s="489" t="s">
        <v>521</v>
      </c>
      <c r="C1228" s="490"/>
      <c r="D1228" s="490"/>
      <c r="E1228" s="359" t="str">
        <f t="shared" si="22"/>
        <v/>
      </c>
    </row>
    <row r="1229" ht="36" customHeight="1" spans="1:5">
      <c r="A1229" s="484" t="s">
        <v>109</v>
      </c>
      <c r="B1229" s="357" t="s">
        <v>110</v>
      </c>
      <c r="C1229" s="358">
        <v>334</v>
      </c>
      <c r="D1229" s="358">
        <v>229</v>
      </c>
      <c r="E1229" s="359">
        <f t="shared" si="22"/>
        <v>-0.314</v>
      </c>
    </row>
    <row r="1230" ht="36" customHeight="1" spans="1:5">
      <c r="A1230" s="484" t="s">
        <v>2218</v>
      </c>
      <c r="B1230" s="357" t="s">
        <v>2219</v>
      </c>
      <c r="C1230" s="358">
        <f>SUM(C1231:C1247)</f>
        <v>334</v>
      </c>
      <c r="D1230" s="358">
        <f>SUM(D1231:D1247)</f>
        <v>229</v>
      </c>
      <c r="E1230" s="359">
        <f t="shared" si="22"/>
        <v>-0.314</v>
      </c>
    </row>
    <row r="1231" ht="36" customHeight="1" spans="1:5">
      <c r="A1231" s="485" t="s">
        <v>2220</v>
      </c>
      <c r="B1231" s="362" t="s">
        <v>140</v>
      </c>
      <c r="C1231" s="363">
        <v>29</v>
      </c>
      <c r="D1231" s="363">
        <v>32</v>
      </c>
      <c r="E1231" s="359">
        <f t="shared" si="22"/>
        <v>0.103</v>
      </c>
    </row>
    <row r="1232" ht="36" customHeight="1" spans="1:5">
      <c r="A1232" s="485" t="s">
        <v>2221</v>
      </c>
      <c r="B1232" s="362" t="s">
        <v>142</v>
      </c>
      <c r="C1232" s="363">
        <v>2</v>
      </c>
      <c r="D1232" s="363">
        <v>2</v>
      </c>
      <c r="E1232" s="359">
        <f t="shared" si="22"/>
        <v>0</v>
      </c>
    </row>
    <row r="1233" ht="36" customHeight="1" spans="1:5">
      <c r="A1233" s="485" t="s">
        <v>2222</v>
      </c>
      <c r="B1233" s="362" t="s">
        <v>144</v>
      </c>
      <c r="C1233" s="363">
        <v>0</v>
      </c>
      <c r="D1233" s="363"/>
      <c r="E1233" s="359" t="str">
        <f t="shared" si="22"/>
        <v/>
      </c>
    </row>
    <row r="1234" ht="36" customHeight="1" spans="1:5">
      <c r="A1234" s="485" t="s">
        <v>2223</v>
      </c>
      <c r="B1234" s="362" t="s">
        <v>2224</v>
      </c>
      <c r="C1234" s="363">
        <v>0</v>
      </c>
      <c r="D1234" s="363"/>
      <c r="E1234" s="359" t="str">
        <f t="shared" si="22"/>
        <v/>
      </c>
    </row>
    <row r="1235" ht="36" customHeight="1" spans="1:5">
      <c r="A1235" s="485" t="s">
        <v>2225</v>
      </c>
      <c r="B1235" s="362" t="s">
        <v>2226</v>
      </c>
      <c r="C1235" s="363">
        <v>0</v>
      </c>
      <c r="D1235" s="363"/>
      <c r="E1235" s="359" t="str">
        <f t="shared" si="22"/>
        <v/>
      </c>
    </row>
    <row r="1236" ht="36" customHeight="1" spans="1:5">
      <c r="A1236" s="485" t="s">
        <v>2227</v>
      </c>
      <c r="B1236" s="362" t="s">
        <v>2228</v>
      </c>
      <c r="C1236" s="363"/>
      <c r="D1236" s="363">
        <v>1</v>
      </c>
      <c r="E1236" s="359" t="str">
        <f t="shared" si="22"/>
        <v/>
      </c>
    </row>
    <row r="1237" ht="36" customHeight="1" spans="1:5">
      <c r="A1237" s="485" t="s">
        <v>2229</v>
      </c>
      <c r="B1237" s="362" t="s">
        <v>2230</v>
      </c>
      <c r="C1237" s="363">
        <v>0</v>
      </c>
      <c r="D1237" s="363"/>
      <c r="E1237" s="359" t="str">
        <f t="shared" si="22"/>
        <v/>
      </c>
    </row>
    <row r="1238" ht="36" customHeight="1" spans="1:5">
      <c r="A1238" s="485" t="s">
        <v>2231</v>
      </c>
      <c r="B1238" s="362" t="s">
        <v>2232</v>
      </c>
      <c r="C1238" s="363">
        <v>63</v>
      </c>
      <c r="D1238" s="363">
        <v>149</v>
      </c>
      <c r="E1238" s="359">
        <f t="shared" si="22"/>
        <v>1.365</v>
      </c>
    </row>
    <row r="1239" ht="36" customHeight="1" spans="1:5">
      <c r="A1239" s="485" t="s">
        <v>2233</v>
      </c>
      <c r="B1239" s="362" t="s">
        <v>2234</v>
      </c>
      <c r="C1239" s="363">
        <v>0</v>
      </c>
      <c r="D1239" s="363"/>
      <c r="E1239" s="359" t="str">
        <f t="shared" si="22"/>
        <v/>
      </c>
    </row>
    <row r="1240" ht="36" customHeight="1" spans="1:5">
      <c r="A1240" s="485" t="s">
        <v>2235</v>
      </c>
      <c r="B1240" s="362" t="s">
        <v>2236</v>
      </c>
      <c r="C1240" s="363">
        <v>40</v>
      </c>
      <c r="D1240" s="363"/>
      <c r="E1240" s="359">
        <f t="shared" si="22"/>
        <v>-1</v>
      </c>
    </row>
    <row r="1241" ht="36" customHeight="1" spans="1:5">
      <c r="A1241" s="485" t="s">
        <v>2237</v>
      </c>
      <c r="B1241" s="362" t="s">
        <v>2238</v>
      </c>
      <c r="C1241" s="363">
        <v>200</v>
      </c>
      <c r="D1241" s="363">
        <v>45</v>
      </c>
      <c r="E1241" s="359">
        <f t="shared" si="22"/>
        <v>-0.775</v>
      </c>
    </row>
    <row r="1242" ht="36" customHeight="1" spans="1:5">
      <c r="A1242" s="485" t="s">
        <v>2239</v>
      </c>
      <c r="B1242" s="362" t="s">
        <v>2240</v>
      </c>
      <c r="C1242" s="363">
        <v>0</v>
      </c>
      <c r="D1242" s="363"/>
      <c r="E1242" s="359" t="str">
        <f t="shared" si="22"/>
        <v/>
      </c>
    </row>
    <row r="1243" ht="36" customHeight="1" spans="1:5">
      <c r="A1243" s="487">
        <v>2220119</v>
      </c>
      <c r="B1243" s="508" t="s">
        <v>2241</v>
      </c>
      <c r="C1243" s="363">
        <v>0</v>
      </c>
      <c r="D1243" s="363"/>
      <c r="E1243" s="359" t="str">
        <f t="shared" si="22"/>
        <v/>
      </c>
    </row>
    <row r="1244" ht="36" customHeight="1" spans="1:5">
      <c r="A1244" s="487">
        <v>2220120</v>
      </c>
      <c r="B1244" s="508" t="s">
        <v>2242</v>
      </c>
      <c r="C1244" s="363">
        <v>0</v>
      </c>
      <c r="D1244" s="363"/>
      <c r="E1244" s="359" t="str">
        <f t="shared" si="22"/>
        <v/>
      </c>
    </row>
    <row r="1245" ht="36" customHeight="1" spans="1:5">
      <c r="A1245" s="487">
        <v>2220121</v>
      </c>
      <c r="B1245" s="508" t="s">
        <v>2243</v>
      </c>
      <c r="C1245" s="363">
        <v>0</v>
      </c>
      <c r="D1245" s="363"/>
      <c r="E1245" s="359" t="str">
        <f t="shared" si="22"/>
        <v/>
      </c>
    </row>
    <row r="1246" ht="36" customHeight="1" spans="1:5">
      <c r="A1246" s="485" t="s">
        <v>2244</v>
      </c>
      <c r="B1246" s="362" t="s">
        <v>158</v>
      </c>
      <c r="C1246" s="363">
        <v>0</v>
      </c>
      <c r="D1246" s="363"/>
      <c r="E1246" s="359" t="str">
        <f t="shared" si="22"/>
        <v/>
      </c>
    </row>
    <row r="1247" ht="36" customHeight="1" spans="1:5">
      <c r="A1247" s="485" t="s">
        <v>2245</v>
      </c>
      <c r="B1247" s="362" t="s">
        <v>2246</v>
      </c>
      <c r="C1247" s="363">
        <v>0</v>
      </c>
      <c r="D1247" s="363"/>
      <c r="E1247" s="359" t="str">
        <f t="shared" si="22"/>
        <v/>
      </c>
    </row>
    <row r="1248" ht="36" customHeight="1" spans="1:5">
      <c r="A1248" s="484" t="s">
        <v>2247</v>
      </c>
      <c r="B1248" s="357" t="s">
        <v>2248</v>
      </c>
      <c r="C1248" s="358"/>
      <c r="D1248" s="358"/>
      <c r="E1248" s="359" t="str">
        <f t="shared" si="22"/>
        <v/>
      </c>
    </row>
    <row r="1249" ht="36" customHeight="1" spans="1:5">
      <c r="A1249" s="485" t="s">
        <v>2249</v>
      </c>
      <c r="B1249" s="362" t="s">
        <v>140</v>
      </c>
      <c r="C1249" s="363"/>
      <c r="D1249" s="363">
        <v>0</v>
      </c>
      <c r="E1249" s="359" t="str">
        <f t="shared" si="22"/>
        <v/>
      </c>
    </row>
    <row r="1250" ht="36" customHeight="1" spans="1:5">
      <c r="A1250" s="485" t="s">
        <v>2250</v>
      </c>
      <c r="B1250" s="362" t="s">
        <v>142</v>
      </c>
      <c r="C1250" s="363"/>
      <c r="D1250" s="363">
        <v>0</v>
      </c>
      <c r="E1250" s="359" t="str">
        <f t="shared" si="22"/>
        <v/>
      </c>
    </row>
    <row r="1251" ht="36" customHeight="1" spans="1:5">
      <c r="A1251" s="485" t="s">
        <v>2251</v>
      </c>
      <c r="B1251" s="362" t="s">
        <v>144</v>
      </c>
      <c r="C1251" s="363"/>
      <c r="D1251" s="363">
        <v>0</v>
      </c>
      <c r="E1251" s="359" t="str">
        <f t="shared" si="22"/>
        <v/>
      </c>
    </row>
    <row r="1252" ht="36" customHeight="1" spans="1:5">
      <c r="A1252" s="485" t="s">
        <v>2252</v>
      </c>
      <c r="B1252" s="362" t="s">
        <v>2253</v>
      </c>
      <c r="C1252" s="363"/>
      <c r="D1252" s="363">
        <v>0</v>
      </c>
      <c r="E1252" s="359" t="str">
        <f t="shared" si="22"/>
        <v/>
      </c>
    </row>
    <row r="1253" ht="36" customHeight="1" spans="1:5">
      <c r="A1253" s="485" t="s">
        <v>2254</v>
      </c>
      <c r="B1253" s="362" t="s">
        <v>2255</v>
      </c>
      <c r="C1253" s="363"/>
      <c r="D1253" s="363">
        <v>0</v>
      </c>
      <c r="E1253" s="359" t="str">
        <f t="shared" si="22"/>
        <v/>
      </c>
    </row>
    <row r="1254" ht="36" customHeight="1" spans="1:5">
      <c r="A1254" s="485" t="s">
        <v>2256</v>
      </c>
      <c r="B1254" s="362" t="s">
        <v>2257</v>
      </c>
      <c r="C1254" s="363"/>
      <c r="D1254" s="363">
        <v>0</v>
      </c>
      <c r="E1254" s="359" t="str">
        <f t="shared" si="22"/>
        <v/>
      </c>
    </row>
    <row r="1255" ht="36" customHeight="1" spans="1:5">
      <c r="A1255" s="485" t="s">
        <v>2258</v>
      </c>
      <c r="B1255" s="362" t="s">
        <v>2259</v>
      </c>
      <c r="C1255" s="363"/>
      <c r="D1255" s="363">
        <v>0</v>
      </c>
      <c r="E1255" s="359" t="str">
        <f t="shared" si="22"/>
        <v/>
      </c>
    </row>
    <row r="1256" ht="36" customHeight="1" spans="1:5">
      <c r="A1256" s="485" t="s">
        <v>2260</v>
      </c>
      <c r="B1256" s="362" t="s">
        <v>2261</v>
      </c>
      <c r="C1256" s="363"/>
      <c r="D1256" s="363">
        <v>0</v>
      </c>
      <c r="E1256" s="359" t="str">
        <f t="shared" si="22"/>
        <v/>
      </c>
    </row>
    <row r="1257" ht="36" customHeight="1" spans="1:5">
      <c r="A1257" s="485" t="s">
        <v>2262</v>
      </c>
      <c r="B1257" s="362" t="s">
        <v>2263</v>
      </c>
      <c r="C1257" s="363"/>
      <c r="D1257" s="363">
        <v>0</v>
      </c>
      <c r="E1257" s="359" t="str">
        <f t="shared" si="22"/>
        <v/>
      </c>
    </row>
    <row r="1258" ht="36" customHeight="1" spans="1:5">
      <c r="A1258" s="485" t="s">
        <v>2264</v>
      </c>
      <c r="B1258" s="362" t="s">
        <v>2265</v>
      </c>
      <c r="C1258" s="363"/>
      <c r="D1258" s="363">
        <v>0</v>
      </c>
      <c r="E1258" s="359" t="str">
        <f t="shared" si="22"/>
        <v/>
      </c>
    </row>
    <row r="1259" ht="36" customHeight="1" spans="1:5">
      <c r="A1259" s="485" t="s">
        <v>2266</v>
      </c>
      <c r="B1259" s="362" t="s">
        <v>2267</v>
      </c>
      <c r="C1259" s="363"/>
      <c r="D1259" s="363">
        <v>0</v>
      </c>
      <c r="E1259" s="359" t="str">
        <f t="shared" si="22"/>
        <v/>
      </c>
    </row>
    <row r="1260" ht="36" customHeight="1" spans="1:5">
      <c r="A1260" s="485" t="s">
        <v>2268</v>
      </c>
      <c r="B1260" s="362" t="s">
        <v>158</v>
      </c>
      <c r="C1260" s="363"/>
      <c r="D1260" s="363"/>
      <c r="E1260" s="359" t="str">
        <f t="shared" si="22"/>
        <v/>
      </c>
    </row>
    <row r="1261" ht="36" customHeight="1" spans="1:5">
      <c r="A1261" s="485" t="s">
        <v>2269</v>
      </c>
      <c r="B1261" s="362" t="s">
        <v>2270</v>
      </c>
      <c r="C1261" s="363"/>
      <c r="D1261" s="363"/>
      <c r="E1261" s="359" t="str">
        <f t="shared" si="22"/>
        <v/>
      </c>
    </row>
    <row r="1262" ht="36" customHeight="1" spans="1:5">
      <c r="A1262" s="484" t="s">
        <v>2271</v>
      </c>
      <c r="B1262" s="357" t="s">
        <v>2272</v>
      </c>
      <c r="C1262" s="358">
        <v>0</v>
      </c>
      <c r="D1262" s="358">
        <v>0</v>
      </c>
      <c r="E1262" s="359" t="str">
        <f t="shared" si="22"/>
        <v/>
      </c>
    </row>
    <row r="1263" ht="36" customHeight="1" spans="1:5">
      <c r="A1263" s="485" t="s">
        <v>2273</v>
      </c>
      <c r="B1263" s="362" t="s">
        <v>2274</v>
      </c>
      <c r="C1263" s="363">
        <v>0</v>
      </c>
      <c r="D1263" s="363"/>
      <c r="E1263" s="359" t="str">
        <f t="shared" si="22"/>
        <v/>
      </c>
    </row>
    <row r="1264" ht="36" customHeight="1" spans="1:5">
      <c r="A1264" s="485" t="s">
        <v>2275</v>
      </c>
      <c r="B1264" s="362" t="s">
        <v>2276</v>
      </c>
      <c r="C1264" s="363">
        <v>0</v>
      </c>
      <c r="D1264" s="363"/>
      <c r="E1264" s="359" t="str">
        <f t="shared" si="22"/>
        <v/>
      </c>
    </row>
    <row r="1265" ht="36" customHeight="1" spans="1:5">
      <c r="A1265" s="485" t="s">
        <v>2277</v>
      </c>
      <c r="B1265" s="362" t="s">
        <v>2278</v>
      </c>
      <c r="C1265" s="363">
        <v>0</v>
      </c>
      <c r="D1265" s="363"/>
      <c r="E1265" s="359" t="str">
        <f t="shared" si="22"/>
        <v/>
      </c>
    </row>
    <row r="1266" ht="36" customHeight="1" spans="1:5">
      <c r="A1266" s="487">
        <v>2220305</v>
      </c>
      <c r="B1266" s="508" t="s">
        <v>2279</v>
      </c>
      <c r="C1266" s="363">
        <v>0</v>
      </c>
      <c r="D1266" s="363"/>
      <c r="E1266" s="359" t="str">
        <f t="shared" si="22"/>
        <v/>
      </c>
    </row>
    <row r="1267" ht="36" customHeight="1" spans="1:5">
      <c r="A1267" s="485" t="s">
        <v>2280</v>
      </c>
      <c r="B1267" s="362" t="s">
        <v>2281</v>
      </c>
      <c r="C1267" s="363">
        <v>0</v>
      </c>
      <c r="D1267" s="363"/>
      <c r="E1267" s="359" t="str">
        <f t="shared" si="22"/>
        <v/>
      </c>
    </row>
    <row r="1268" ht="36" customHeight="1" spans="1:5">
      <c r="A1268" s="484" t="s">
        <v>2282</v>
      </c>
      <c r="B1268" s="357" t="s">
        <v>2283</v>
      </c>
      <c r="C1268" s="358">
        <v>0</v>
      </c>
      <c r="D1268" s="358">
        <v>0</v>
      </c>
      <c r="E1268" s="359" t="str">
        <f t="shared" si="22"/>
        <v/>
      </c>
    </row>
    <row r="1269" ht="36" customHeight="1" spans="1:5">
      <c r="A1269" s="485" t="s">
        <v>2284</v>
      </c>
      <c r="B1269" s="362" t="s">
        <v>2285</v>
      </c>
      <c r="C1269" s="363">
        <v>0</v>
      </c>
      <c r="D1269" s="363"/>
      <c r="E1269" s="359" t="str">
        <f t="shared" si="22"/>
        <v/>
      </c>
    </row>
    <row r="1270" ht="36" customHeight="1" spans="1:5">
      <c r="A1270" s="485" t="s">
        <v>2286</v>
      </c>
      <c r="B1270" s="362" t="s">
        <v>2287</v>
      </c>
      <c r="C1270" s="363">
        <v>0</v>
      </c>
      <c r="D1270" s="363"/>
      <c r="E1270" s="359" t="str">
        <f t="shared" si="22"/>
        <v/>
      </c>
    </row>
    <row r="1271" ht="36" customHeight="1" spans="1:5">
      <c r="A1271" s="485" t="s">
        <v>2288</v>
      </c>
      <c r="B1271" s="362" t="s">
        <v>2289</v>
      </c>
      <c r="C1271" s="363">
        <v>0</v>
      </c>
      <c r="D1271" s="363"/>
      <c r="E1271" s="359" t="str">
        <f t="shared" si="22"/>
        <v/>
      </c>
    </row>
    <row r="1272" ht="36" customHeight="1" spans="1:5">
      <c r="A1272" s="485" t="s">
        <v>2290</v>
      </c>
      <c r="B1272" s="362" t="s">
        <v>2291</v>
      </c>
      <c r="C1272" s="363">
        <v>0</v>
      </c>
      <c r="D1272" s="363"/>
      <c r="E1272" s="359" t="str">
        <f t="shared" si="22"/>
        <v/>
      </c>
    </row>
    <row r="1273" ht="36" customHeight="1" spans="1:5">
      <c r="A1273" s="485" t="s">
        <v>2292</v>
      </c>
      <c r="B1273" s="362" t="s">
        <v>2293</v>
      </c>
      <c r="C1273" s="363">
        <v>0</v>
      </c>
      <c r="D1273" s="363"/>
      <c r="E1273" s="359" t="str">
        <f t="shared" si="22"/>
        <v/>
      </c>
    </row>
    <row r="1274" ht="36" customHeight="1" spans="1:5">
      <c r="A1274" s="484" t="s">
        <v>2294</v>
      </c>
      <c r="B1274" s="357" t="s">
        <v>2295</v>
      </c>
      <c r="C1274" s="358">
        <v>0</v>
      </c>
      <c r="D1274" s="358">
        <v>0</v>
      </c>
      <c r="E1274" s="359" t="str">
        <f t="shared" si="22"/>
        <v/>
      </c>
    </row>
    <row r="1275" ht="36" customHeight="1" spans="1:5">
      <c r="A1275" s="485" t="s">
        <v>2296</v>
      </c>
      <c r="B1275" s="362" t="s">
        <v>2297</v>
      </c>
      <c r="C1275" s="363">
        <v>0</v>
      </c>
      <c r="D1275" s="363"/>
      <c r="E1275" s="359" t="str">
        <f t="shared" si="22"/>
        <v/>
      </c>
    </row>
    <row r="1276" ht="36" customHeight="1" spans="1:5">
      <c r="A1276" s="485" t="s">
        <v>2298</v>
      </c>
      <c r="B1276" s="362" t="s">
        <v>2299</v>
      </c>
      <c r="C1276" s="363">
        <v>0</v>
      </c>
      <c r="D1276" s="363"/>
      <c r="E1276" s="359" t="str">
        <f t="shared" si="22"/>
        <v/>
      </c>
    </row>
    <row r="1277" ht="36" customHeight="1" spans="1:5">
      <c r="A1277" s="485" t="s">
        <v>2300</v>
      </c>
      <c r="B1277" s="362" t="s">
        <v>2301</v>
      </c>
      <c r="C1277" s="363">
        <v>0</v>
      </c>
      <c r="D1277" s="363"/>
      <c r="E1277" s="359" t="str">
        <f t="shared" si="22"/>
        <v/>
      </c>
    </row>
    <row r="1278" ht="36" customHeight="1" spans="1:5">
      <c r="A1278" s="485" t="s">
        <v>2302</v>
      </c>
      <c r="B1278" s="362" t="s">
        <v>2303</v>
      </c>
      <c r="C1278" s="363">
        <v>0</v>
      </c>
      <c r="D1278" s="363"/>
      <c r="E1278" s="359" t="str">
        <f t="shared" si="22"/>
        <v/>
      </c>
    </row>
    <row r="1279" ht="36" customHeight="1" spans="1:5">
      <c r="A1279" s="485" t="s">
        <v>2304</v>
      </c>
      <c r="B1279" s="362" t="s">
        <v>2305</v>
      </c>
      <c r="C1279" s="363">
        <v>0</v>
      </c>
      <c r="D1279" s="363"/>
      <c r="E1279" s="359" t="str">
        <f t="shared" si="22"/>
        <v/>
      </c>
    </row>
    <row r="1280" ht="36" customHeight="1" spans="1:5">
      <c r="A1280" s="485" t="s">
        <v>2306</v>
      </c>
      <c r="B1280" s="362" t="s">
        <v>2307</v>
      </c>
      <c r="C1280" s="363">
        <v>0</v>
      </c>
      <c r="D1280" s="363"/>
      <c r="E1280" s="359" t="str">
        <f t="shared" si="22"/>
        <v/>
      </c>
    </row>
    <row r="1281" ht="36" customHeight="1" spans="1:5">
      <c r="A1281" s="485" t="s">
        <v>2308</v>
      </c>
      <c r="B1281" s="362" t="s">
        <v>2309</v>
      </c>
      <c r="C1281" s="363">
        <v>0</v>
      </c>
      <c r="D1281" s="363"/>
      <c r="E1281" s="359" t="str">
        <f t="shared" si="22"/>
        <v/>
      </c>
    </row>
    <row r="1282" ht="36" customHeight="1" spans="1:5">
      <c r="A1282" s="485" t="s">
        <v>2310</v>
      </c>
      <c r="B1282" s="362" t="s">
        <v>2311</v>
      </c>
      <c r="C1282" s="363">
        <v>0</v>
      </c>
      <c r="D1282" s="363"/>
      <c r="E1282" s="359" t="str">
        <f t="shared" si="22"/>
        <v/>
      </c>
    </row>
    <row r="1283" ht="36" customHeight="1" spans="1:5">
      <c r="A1283" s="485" t="s">
        <v>2312</v>
      </c>
      <c r="B1283" s="362" t="s">
        <v>2313</v>
      </c>
      <c r="C1283" s="363">
        <v>0</v>
      </c>
      <c r="D1283" s="363"/>
      <c r="E1283" s="359" t="str">
        <f t="shared" si="22"/>
        <v/>
      </c>
    </row>
    <row r="1284" ht="36" customHeight="1" spans="1:5">
      <c r="A1284" s="485" t="s">
        <v>2314</v>
      </c>
      <c r="B1284" s="362" t="s">
        <v>2315</v>
      </c>
      <c r="C1284" s="363">
        <v>0</v>
      </c>
      <c r="D1284" s="363"/>
      <c r="E1284" s="359" t="str">
        <f t="shared" si="22"/>
        <v/>
      </c>
    </row>
    <row r="1285" ht="36" customHeight="1" spans="1:5">
      <c r="A1285" s="364">
        <v>2220511</v>
      </c>
      <c r="B1285" s="362" t="s">
        <v>2316</v>
      </c>
      <c r="C1285" s="363">
        <v>0</v>
      </c>
      <c r="D1285" s="363"/>
      <c r="E1285" s="359" t="str">
        <f t="shared" si="22"/>
        <v/>
      </c>
    </row>
    <row r="1286" ht="36" customHeight="1" spans="1:5">
      <c r="A1286" s="485" t="s">
        <v>2317</v>
      </c>
      <c r="B1286" s="362" t="s">
        <v>2318</v>
      </c>
      <c r="C1286" s="363">
        <v>0</v>
      </c>
      <c r="D1286" s="363"/>
      <c r="E1286" s="359" t="str">
        <f t="shared" si="22"/>
        <v/>
      </c>
    </row>
    <row r="1287" ht="36" customHeight="1" spans="1:5">
      <c r="A1287" s="484" t="s">
        <v>2319</v>
      </c>
      <c r="B1287" s="489" t="s">
        <v>521</v>
      </c>
      <c r="C1287" s="509"/>
      <c r="D1287" s="509"/>
      <c r="E1287" s="359" t="str">
        <f t="shared" si="22"/>
        <v/>
      </c>
    </row>
    <row r="1288" ht="36" customHeight="1" spans="1:5">
      <c r="A1288" s="484" t="s">
        <v>111</v>
      </c>
      <c r="B1288" s="357" t="s">
        <v>112</v>
      </c>
      <c r="C1288" s="358">
        <f>C1289+C1301+C1307+C1313+C1321+C1334+C1338+C1344+C1346</f>
        <v>2751</v>
      </c>
      <c r="D1288" s="358">
        <f>D1289+D1301+D1307+D1313+D1321+D1334+D1338+D1344+D1346</f>
        <v>2242</v>
      </c>
      <c r="E1288" s="359">
        <f t="shared" si="22"/>
        <v>-0.185</v>
      </c>
    </row>
    <row r="1289" ht="36" customHeight="1" spans="1:5">
      <c r="A1289" s="484" t="s">
        <v>2320</v>
      </c>
      <c r="B1289" s="357" t="s">
        <v>2321</v>
      </c>
      <c r="C1289" s="358">
        <f>SUM(C1290:C1300)</f>
        <v>661</v>
      </c>
      <c r="D1289" s="358">
        <f>SUM(D1290:D1300)</f>
        <v>477</v>
      </c>
      <c r="E1289" s="359">
        <f t="shared" si="22"/>
        <v>-0.278</v>
      </c>
    </row>
    <row r="1290" ht="36" customHeight="1" spans="1:5">
      <c r="A1290" s="485" t="s">
        <v>2322</v>
      </c>
      <c r="B1290" s="362" t="s">
        <v>140</v>
      </c>
      <c r="C1290" s="363">
        <v>234</v>
      </c>
      <c r="D1290" s="363">
        <v>370</v>
      </c>
      <c r="E1290" s="359">
        <f t="shared" si="22"/>
        <v>0.581</v>
      </c>
    </row>
    <row r="1291" ht="36" customHeight="1" spans="1:5">
      <c r="A1291" s="485" t="s">
        <v>2323</v>
      </c>
      <c r="B1291" s="362" t="s">
        <v>142</v>
      </c>
      <c r="C1291" s="363">
        <v>0</v>
      </c>
      <c r="D1291" s="363"/>
      <c r="E1291" s="359" t="str">
        <f t="shared" ref="E1291:E1354" si="23">IF(C1291&gt;0,D1291/C1291-1,IF(C1291&lt;0,-(D1291/C1291-1),""))</f>
        <v/>
      </c>
    </row>
    <row r="1292" ht="36" customHeight="1" spans="1:5">
      <c r="A1292" s="485" t="s">
        <v>2324</v>
      </c>
      <c r="B1292" s="362" t="s">
        <v>144</v>
      </c>
      <c r="C1292" s="363">
        <v>0</v>
      </c>
      <c r="D1292" s="363"/>
      <c r="E1292" s="359" t="str">
        <f t="shared" si="23"/>
        <v/>
      </c>
    </row>
    <row r="1293" ht="36" customHeight="1" spans="1:5">
      <c r="A1293" s="485" t="s">
        <v>2325</v>
      </c>
      <c r="B1293" s="362" t="s">
        <v>2326</v>
      </c>
      <c r="C1293" s="363">
        <v>1</v>
      </c>
      <c r="D1293" s="363">
        <v>30</v>
      </c>
      <c r="E1293" s="359">
        <f t="shared" si="23"/>
        <v>29</v>
      </c>
    </row>
    <row r="1294" ht="36" customHeight="1" spans="1:5">
      <c r="A1294" s="485" t="s">
        <v>2327</v>
      </c>
      <c r="B1294" s="362" t="s">
        <v>2328</v>
      </c>
      <c r="C1294" s="363"/>
      <c r="D1294" s="363"/>
      <c r="E1294" s="359" t="str">
        <f t="shared" si="23"/>
        <v/>
      </c>
    </row>
    <row r="1295" ht="36" customHeight="1" spans="1:5">
      <c r="A1295" s="485" t="s">
        <v>2329</v>
      </c>
      <c r="B1295" s="362" t="s">
        <v>2330</v>
      </c>
      <c r="C1295" s="363">
        <v>36</v>
      </c>
      <c r="D1295" s="363">
        <v>12</v>
      </c>
      <c r="E1295" s="359">
        <f t="shared" si="23"/>
        <v>-0.667</v>
      </c>
    </row>
    <row r="1296" ht="36" customHeight="1" spans="1:5">
      <c r="A1296" s="485" t="s">
        <v>2331</v>
      </c>
      <c r="B1296" s="362" t="s">
        <v>2332</v>
      </c>
      <c r="C1296" s="363"/>
      <c r="D1296" s="363"/>
      <c r="E1296" s="359" t="str">
        <f t="shared" si="23"/>
        <v/>
      </c>
    </row>
    <row r="1297" ht="36" customHeight="1" spans="1:5">
      <c r="A1297" s="485" t="s">
        <v>2333</v>
      </c>
      <c r="B1297" s="362" t="s">
        <v>2334</v>
      </c>
      <c r="C1297" s="363">
        <v>5</v>
      </c>
      <c r="D1297" s="363">
        <v>30</v>
      </c>
      <c r="E1297" s="359">
        <f t="shared" si="23"/>
        <v>5</v>
      </c>
    </row>
    <row r="1298" ht="36" customHeight="1" spans="1:5">
      <c r="A1298" s="485" t="s">
        <v>2335</v>
      </c>
      <c r="B1298" s="362" t="s">
        <v>2336</v>
      </c>
      <c r="C1298" s="363">
        <v>48</v>
      </c>
      <c r="D1298" s="363">
        <v>12</v>
      </c>
      <c r="E1298" s="359">
        <f t="shared" si="23"/>
        <v>-0.75</v>
      </c>
    </row>
    <row r="1299" ht="36" customHeight="1" spans="1:5">
      <c r="A1299" s="485" t="s">
        <v>2337</v>
      </c>
      <c r="B1299" s="362" t="s">
        <v>158</v>
      </c>
      <c r="C1299" s="363">
        <v>22</v>
      </c>
      <c r="D1299" s="363">
        <v>23</v>
      </c>
      <c r="E1299" s="359">
        <f t="shared" si="23"/>
        <v>0.045</v>
      </c>
    </row>
    <row r="1300" ht="36" customHeight="1" spans="1:5">
      <c r="A1300" s="485" t="s">
        <v>2338</v>
      </c>
      <c r="B1300" s="362" t="s">
        <v>2339</v>
      </c>
      <c r="C1300" s="363">
        <v>315</v>
      </c>
      <c r="D1300" s="363">
        <v>0</v>
      </c>
      <c r="E1300" s="359">
        <f t="shared" si="23"/>
        <v>-1</v>
      </c>
    </row>
    <row r="1301" ht="36" customHeight="1" spans="1:5">
      <c r="A1301" s="484" t="s">
        <v>2340</v>
      </c>
      <c r="B1301" s="357" t="s">
        <v>2341</v>
      </c>
      <c r="C1301" s="358">
        <f>SUM(C1302:C1306)</f>
        <v>601</v>
      </c>
      <c r="D1301" s="358">
        <f>SUM(D1302:D1306)</f>
        <v>625</v>
      </c>
      <c r="E1301" s="359">
        <f t="shared" si="23"/>
        <v>0.04</v>
      </c>
    </row>
    <row r="1302" ht="36" customHeight="1" spans="1:5">
      <c r="A1302" s="485" t="s">
        <v>2342</v>
      </c>
      <c r="B1302" s="362" t="s">
        <v>140</v>
      </c>
      <c r="C1302" s="363">
        <v>314</v>
      </c>
      <c r="D1302" s="363">
        <v>118</v>
      </c>
      <c r="E1302" s="359">
        <f t="shared" si="23"/>
        <v>-0.624</v>
      </c>
    </row>
    <row r="1303" ht="36" customHeight="1" spans="1:5">
      <c r="A1303" s="485" t="s">
        <v>2343</v>
      </c>
      <c r="B1303" s="362" t="s">
        <v>142</v>
      </c>
      <c r="C1303" s="363">
        <v>277</v>
      </c>
      <c r="D1303" s="363">
        <v>497</v>
      </c>
      <c r="E1303" s="359">
        <f t="shared" si="23"/>
        <v>0.794</v>
      </c>
    </row>
    <row r="1304" ht="36" customHeight="1" spans="1:5">
      <c r="A1304" s="485" t="s">
        <v>2344</v>
      </c>
      <c r="B1304" s="362" t="s">
        <v>144</v>
      </c>
      <c r="C1304" s="363">
        <v>0</v>
      </c>
      <c r="D1304" s="363"/>
      <c r="E1304" s="359" t="str">
        <f t="shared" si="23"/>
        <v/>
      </c>
    </row>
    <row r="1305" ht="36" customHeight="1" spans="1:5">
      <c r="A1305" s="485" t="s">
        <v>2345</v>
      </c>
      <c r="B1305" s="362" t="s">
        <v>2346</v>
      </c>
      <c r="C1305" s="363">
        <v>10</v>
      </c>
      <c r="D1305" s="363">
        <v>10</v>
      </c>
      <c r="E1305" s="359">
        <f t="shared" si="23"/>
        <v>0</v>
      </c>
    </row>
    <row r="1306" ht="36" customHeight="1" spans="1:5">
      <c r="A1306" s="485" t="s">
        <v>2347</v>
      </c>
      <c r="B1306" s="362" t="s">
        <v>2348</v>
      </c>
      <c r="C1306" s="363"/>
      <c r="D1306" s="363"/>
      <c r="E1306" s="359" t="str">
        <f t="shared" si="23"/>
        <v/>
      </c>
    </row>
    <row r="1307" ht="36" customHeight="1" spans="1:5">
      <c r="A1307" s="484" t="s">
        <v>2349</v>
      </c>
      <c r="B1307" s="357" t="s">
        <v>2350</v>
      </c>
      <c r="C1307" s="358">
        <v>0</v>
      </c>
      <c r="D1307" s="358"/>
      <c r="E1307" s="359" t="str">
        <f t="shared" si="23"/>
        <v/>
      </c>
    </row>
    <row r="1308" ht="36" customHeight="1" spans="1:5">
      <c r="A1308" s="485" t="s">
        <v>2351</v>
      </c>
      <c r="B1308" s="362" t="s">
        <v>140</v>
      </c>
      <c r="C1308" s="363">
        <v>0</v>
      </c>
      <c r="D1308" s="363"/>
      <c r="E1308" s="359" t="str">
        <f t="shared" si="23"/>
        <v/>
      </c>
    </row>
    <row r="1309" ht="36" customHeight="1" spans="1:5">
      <c r="A1309" s="485" t="s">
        <v>2352</v>
      </c>
      <c r="B1309" s="362" t="s">
        <v>142</v>
      </c>
      <c r="C1309" s="363">
        <v>0</v>
      </c>
      <c r="D1309" s="363">
        <v>0</v>
      </c>
      <c r="E1309" s="359" t="str">
        <f t="shared" si="23"/>
        <v/>
      </c>
    </row>
    <row r="1310" ht="36" customHeight="1" spans="1:5">
      <c r="A1310" s="485" t="s">
        <v>2353</v>
      </c>
      <c r="B1310" s="362" t="s">
        <v>144</v>
      </c>
      <c r="C1310" s="363">
        <v>0</v>
      </c>
      <c r="D1310" s="363">
        <v>0</v>
      </c>
      <c r="E1310" s="359" t="str">
        <f t="shared" si="23"/>
        <v/>
      </c>
    </row>
    <row r="1311" ht="36" customHeight="1" spans="1:5">
      <c r="A1311" s="485" t="s">
        <v>2354</v>
      </c>
      <c r="B1311" s="362" t="s">
        <v>2355</v>
      </c>
      <c r="C1311" s="363">
        <v>0</v>
      </c>
      <c r="D1311" s="363"/>
      <c r="E1311" s="359" t="str">
        <f t="shared" si="23"/>
        <v/>
      </c>
    </row>
    <row r="1312" ht="36" customHeight="1" spans="1:5">
      <c r="A1312" s="485" t="s">
        <v>2356</v>
      </c>
      <c r="B1312" s="362" t="s">
        <v>2357</v>
      </c>
      <c r="C1312" s="363">
        <v>0</v>
      </c>
      <c r="D1312" s="363"/>
      <c r="E1312" s="359" t="str">
        <f t="shared" si="23"/>
        <v/>
      </c>
    </row>
    <row r="1313" ht="36" customHeight="1" spans="1:5">
      <c r="A1313" s="484" t="s">
        <v>2358</v>
      </c>
      <c r="B1313" s="357" t="s">
        <v>2359</v>
      </c>
      <c r="C1313" s="358">
        <v>0</v>
      </c>
      <c r="D1313" s="358">
        <v>0</v>
      </c>
      <c r="E1313" s="359" t="str">
        <f t="shared" si="23"/>
        <v/>
      </c>
    </row>
    <row r="1314" ht="36" customHeight="1" spans="1:5">
      <c r="A1314" s="485" t="s">
        <v>2360</v>
      </c>
      <c r="B1314" s="362" t="s">
        <v>140</v>
      </c>
      <c r="C1314" s="363">
        <v>0</v>
      </c>
      <c r="D1314" s="363"/>
      <c r="E1314" s="359" t="str">
        <f t="shared" si="23"/>
        <v/>
      </c>
    </row>
    <row r="1315" ht="36" customHeight="1" spans="1:5">
      <c r="A1315" s="485" t="s">
        <v>2361</v>
      </c>
      <c r="B1315" s="362" t="s">
        <v>142</v>
      </c>
      <c r="C1315" s="363">
        <v>0</v>
      </c>
      <c r="D1315" s="363"/>
      <c r="E1315" s="359" t="str">
        <f t="shared" si="23"/>
        <v/>
      </c>
    </row>
    <row r="1316" ht="36" customHeight="1" spans="1:5">
      <c r="A1316" s="485" t="s">
        <v>2362</v>
      </c>
      <c r="B1316" s="362" t="s">
        <v>144</v>
      </c>
      <c r="C1316" s="363">
        <v>0</v>
      </c>
      <c r="D1316" s="363"/>
      <c r="E1316" s="359" t="str">
        <f t="shared" si="23"/>
        <v/>
      </c>
    </row>
    <row r="1317" ht="36" customHeight="1" spans="1:5">
      <c r="A1317" s="485" t="s">
        <v>2363</v>
      </c>
      <c r="B1317" s="362" t="s">
        <v>2364</v>
      </c>
      <c r="C1317" s="363">
        <v>0</v>
      </c>
      <c r="D1317" s="363"/>
      <c r="E1317" s="359" t="str">
        <f t="shared" si="23"/>
        <v/>
      </c>
    </row>
    <row r="1318" ht="36" customHeight="1" spans="1:5">
      <c r="A1318" s="485" t="s">
        <v>2365</v>
      </c>
      <c r="B1318" s="362" t="s">
        <v>2366</v>
      </c>
      <c r="C1318" s="363">
        <v>0</v>
      </c>
      <c r="D1318" s="363"/>
      <c r="E1318" s="359" t="str">
        <f t="shared" si="23"/>
        <v/>
      </c>
    </row>
    <row r="1319" ht="36" customHeight="1" spans="1:5">
      <c r="A1319" s="485" t="s">
        <v>2367</v>
      </c>
      <c r="B1319" s="362" t="s">
        <v>158</v>
      </c>
      <c r="C1319" s="363">
        <v>0</v>
      </c>
      <c r="D1319" s="363"/>
      <c r="E1319" s="359" t="str">
        <f t="shared" si="23"/>
        <v/>
      </c>
    </row>
    <row r="1320" ht="36" customHeight="1" spans="1:5">
      <c r="A1320" s="485" t="s">
        <v>2368</v>
      </c>
      <c r="B1320" s="362" t="s">
        <v>2369</v>
      </c>
      <c r="C1320" s="363">
        <v>0</v>
      </c>
      <c r="D1320" s="363"/>
      <c r="E1320" s="359" t="str">
        <f t="shared" si="23"/>
        <v/>
      </c>
    </row>
    <row r="1321" ht="36" customHeight="1" spans="1:5">
      <c r="A1321" s="484" t="s">
        <v>2370</v>
      </c>
      <c r="B1321" s="357" t="s">
        <v>2371</v>
      </c>
      <c r="C1321" s="358">
        <f>SUM(C1322:C1333)</f>
        <v>113</v>
      </c>
      <c r="D1321" s="358">
        <f>SUM(D1322:D1333)</f>
        <v>117</v>
      </c>
      <c r="E1321" s="359">
        <f t="shared" si="23"/>
        <v>0.035</v>
      </c>
    </row>
    <row r="1322" ht="36" customHeight="1" spans="1:5">
      <c r="A1322" s="485" t="s">
        <v>2372</v>
      </c>
      <c r="B1322" s="362" t="s">
        <v>140</v>
      </c>
      <c r="C1322" s="363"/>
      <c r="D1322" s="363"/>
      <c r="E1322" s="359" t="str">
        <f t="shared" si="23"/>
        <v/>
      </c>
    </row>
    <row r="1323" ht="36" customHeight="1" spans="1:5">
      <c r="A1323" s="485" t="s">
        <v>2373</v>
      </c>
      <c r="B1323" s="362" t="s">
        <v>142</v>
      </c>
      <c r="C1323" s="363">
        <v>70</v>
      </c>
      <c r="D1323" s="363">
        <v>77</v>
      </c>
      <c r="E1323" s="359">
        <f t="shared" si="23"/>
        <v>0.1</v>
      </c>
    </row>
    <row r="1324" ht="36" customHeight="1" spans="1:5">
      <c r="A1324" s="485" t="s">
        <v>2374</v>
      </c>
      <c r="B1324" s="362" t="s">
        <v>144</v>
      </c>
      <c r="C1324" s="363">
        <v>0</v>
      </c>
      <c r="D1324" s="363"/>
      <c r="E1324" s="359" t="str">
        <f t="shared" si="23"/>
        <v/>
      </c>
    </row>
    <row r="1325" ht="36" customHeight="1" spans="1:5">
      <c r="A1325" s="485" t="s">
        <v>2375</v>
      </c>
      <c r="B1325" s="362" t="s">
        <v>2376</v>
      </c>
      <c r="C1325" s="363">
        <v>0</v>
      </c>
      <c r="D1325" s="363"/>
      <c r="E1325" s="359" t="str">
        <f t="shared" si="23"/>
        <v/>
      </c>
    </row>
    <row r="1326" ht="36" customHeight="1" spans="1:5">
      <c r="A1326" s="485" t="s">
        <v>2377</v>
      </c>
      <c r="B1326" s="362" t="s">
        <v>2378</v>
      </c>
      <c r="C1326" s="363">
        <v>2</v>
      </c>
      <c r="D1326" s="363">
        <v>3</v>
      </c>
      <c r="E1326" s="359">
        <f t="shared" si="23"/>
        <v>0.5</v>
      </c>
    </row>
    <row r="1327" ht="36" customHeight="1" spans="1:5">
      <c r="A1327" s="485" t="s">
        <v>2379</v>
      </c>
      <c r="B1327" s="362" t="s">
        <v>2380</v>
      </c>
      <c r="C1327" s="363"/>
      <c r="D1327" s="363">
        <v>2</v>
      </c>
      <c r="E1327" s="359" t="str">
        <f t="shared" si="23"/>
        <v/>
      </c>
    </row>
    <row r="1328" ht="36" customHeight="1" spans="1:5">
      <c r="A1328" s="485" t="s">
        <v>2381</v>
      </c>
      <c r="B1328" s="362" t="s">
        <v>2382</v>
      </c>
      <c r="C1328" s="363">
        <v>1</v>
      </c>
      <c r="D1328" s="363">
        <v>7</v>
      </c>
      <c r="E1328" s="359">
        <f t="shared" si="23"/>
        <v>6</v>
      </c>
    </row>
    <row r="1329" ht="36" customHeight="1" spans="1:5">
      <c r="A1329" s="485" t="s">
        <v>2383</v>
      </c>
      <c r="B1329" s="362" t="s">
        <v>2384</v>
      </c>
      <c r="C1329" s="363">
        <v>0</v>
      </c>
      <c r="D1329" s="363"/>
      <c r="E1329" s="359" t="str">
        <f t="shared" si="23"/>
        <v/>
      </c>
    </row>
    <row r="1330" ht="36" customHeight="1" spans="1:5">
      <c r="A1330" s="485" t="s">
        <v>2385</v>
      </c>
      <c r="B1330" s="362" t="s">
        <v>2386</v>
      </c>
      <c r="C1330" s="363">
        <v>0</v>
      </c>
      <c r="D1330" s="363"/>
      <c r="E1330" s="359" t="str">
        <f t="shared" si="23"/>
        <v/>
      </c>
    </row>
    <row r="1331" ht="36" customHeight="1" spans="1:5">
      <c r="A1331" s="485" t="s">
        <v>2387</v>
      </c>
      <c r="B1331" s="362" t="s">
        <v>2388</v>
      </c>
      <c r="C1331" s="363">
        <v>0</v>
      </c>
      <c r="D1331" s="363"/>
      <c r="E1331" s="359" t="str">
        <f t="shared" si="23"/>
        <v/>
      </c>
    </row>
    <row r="1332" ht="36" customHeight="1" spans="1:5">
      <c r="A1332" s="485" t="s">
        <v>2389</v>
      </c>
      <c r="B1332" s="362" t="s">
        <v>2390</v>
      </c>
      <c r="C1332" s="363">
        <v>0</v>
      </c>
      <c r="D1332" s="363"/>
      <c r="E1332" s="359" t="str">
        <f t="shared" si="23"/>
        <v/>
      </c>
    </row>
    <row r="1333" ht="36" customHeight="1" spans="1:5">
      <c r="A1333" s="485" t="s">
        <v>2391</v>
      </c>
      <c r="B1333" s="362" t="s">
        <v>2392</v>
      </c>
      <c r="C1333" s="363">
        <v>40</v>
      </c>
      <c r="D1333" s="363">
        <v>28</v>
      </c>
      <c r="E1333" s="359">
        <f t="shared" si="23"/>
        <v>-0.3</v>
      </c>
    </row>
    <row r="1334" ht="36" customHeight="1" spans="1:5">
      <c r="A1334" s="484" t="s">
        <v>2393</v>
      </c>
      <c r="B1334" s="357" t="s">
        <v>2394</v>
      </c>
      <c r="C1334" s="358">
        <f>SUM(C1335:C1337)</f>
        <v>1084</v>
      </c>
      <c r="D1334" s="358">
        <v>334</v>
      </c>
      <c r="E1334" s="359">
        <f t="shared" si="23"/>
        <v>-0.692</v>
      </c>
    </row>
    <row r="1335" ht="36" customHeight="1" spans="1:5">
      <c r="A1335" s="485" t="s">
        <v>2395</v>
      </c>
      <c r="B1335" s="362" t="s">
        <v>2396</v>
      </c>
      <c r="C1335" s="363">
        <v>927</v>
      </c>
      <c r="D1335" s="363">
        <v>269</v>
      </c>
      <c r="E1335" s="359">
        <f t="shared" si="23"/>
        <v>-0.71</v>
      </c>
    </row>
    <row r="1336" ht="36" customHeight="1" spans="1:5">
      <c r="A1336" s="485" t="s">
        <v>2397</v>
      </c>
      <c r="B1336" s="362" t="s">
        <v>2398</v>
      </c>
      <c r="C1336" s="363">
        <v>60</v>
      </c>
      <c r="D1336" s="363">
        <v>30</v>
      </c>
      <c r="E1336" s="359">
        <f t="shared" si="23"/>
        <v>-0.5</v>
      </c>
    </row>
    <row r="1337" ht="36" customHeight="1" spans="1:5">
      <c r="A1337" s="485" t="s">
        <v>2399</v>
      </c>
      <c r="B1337" s="362" t="s">
        <v>2400</v>
      </c>
      <c r="C1337" s="363">
        <v>97</v>
      </c>
      <c r="D1337" s="363">
        <v>35</v>
      </c>
      <c r="E1337" s="359">
        <f t="shared" si="23"/>
        <v>-0.639</v>
      </c>
    </row>
    <row r="1338" ht="36" customHeight="1" spans="1:5">
      <c r="A1338" s="484" t="s">
        <v>2401</v>
      </c>
      <c r="B1338" s="357" t="s">
        <v>2402</v>
      </c>
      <c r="C1338" s="358">
        <v>292</v>
      </c>
      <c r="D1338" s="358">
        <v>629</v>
      </c>
      <c r="E1338" s="359">
        <f t="shared" si="23"/>
        <v>1.154</v>
      </c>
    </row>
    <row r="1339" ht="36" customHeight="1" spans="1:5">
      <c r="A1339" s="485" t="s">
        <v>2403</v>
      </c>
      <c r="B1339" s="362" t="s">
        <v>2404</v>
      </c>
      <c r="C1339" s="363"/>
      <c r="D1339" s="363">
        <v>0</v>
      </c>
      <c r="E1339" s="359" t="str">
        <f t="shared" si="23"/>
        <v/>
      </c>
    </row>
    <row r="1340" ht="36" customHeight="1" spans="1:5">
      <c r="A1340" s="485" t="s">
        <v>2405</v>
      </c>
      <c r="B1340" s="362" t="s">
        <v>2406</v>
      </c>
      <c r="C1340" s="363"/>
      <c r="D1340" s="363">
        <v>0</v>
      </c>
      <c r="E1340" s="359" t="str">
        <f t="shared" si="23"/>
        <v/>
      </c>
    </row>
    <row r="1341" ht="36" customHeight="1" spans="1:5">
      <c r="A1341" s="485" t="s">
        <v>2407</v>
      </c>
      <c r="B1341" s="362" t="s">
        <v>2408</v>
      </c>
      <c r="C1341" s="363">
        <v>292</v>
      </c>
      <c r="D1341" s="363">
        <v>629</v>
      </c>
      <c r="E1341" s="359">
        <f t="shared" si="23"/>
        <v>1.154</v>
      </c>
    </row>
    <row r="1342" ht="36" customHeight="1" spans="1:5">
      <c r="A1342" s="485" t="s">
        <v>2409</v>
      </c>
      <c r="B1342" s="362" t="s">
        <v>2410</v>
      </c>
      <c r="C1342" s="363">
        <v>0</v>
      </c>
      <c r="D1342" s="363"/>
      <c r="E1342" s="359" t="str">
        <f t="shared" si="23"/>
        <v/>
      </c>
    </row>
    <row r="1343" ht="36" customHeight="1" spans="1:5">
      <c r="A1343" s="485" t="s">
        <v>2411</v>
      </c>
      <c r="B1343" s="362" t="s">
        <v>2412</v>
      </c>
      <c r="C1343" s="363"/>
      <c r="D1343" s="363"/>
      <c r="E1343" s="359" t="str">
        <f t="shared" si="23"/>
        <v/>
      </c>
    </row>
    <row r="1344" ht="36" customHeight="1" spans="1:5">
      <c r="A1344" s="484" t="s">
        <v>2413</v>
      </c>
      <c r="B1344" s="357" t="s">
        <v>2414</v>
      </c>
      <c r="C1344" s="358"/>
      <c r="D1344" s="358">
        <v>60</v>
      </c>
      <c r="E1344" s="359" t="str">
        <f t="shared" si="23"/>
        <v/>
      </c>
    </row>
    <row r="1345" ht="36" customHeight="1" spans="1:5">
      <c r="A1345" s="364" t="s">
        <v>2415</v>
      </c>
      <c r="B1345" s="362" t="s">
        <v>2416</v>
      </c>
      <c r="C1345" s="363"/>
      <c r="D1345" s="363">
        <v>60</v>
      </c>
      <c r="E1345" s="359" t="str">
        <f t="shared" si="23"/>
        <v/>
      </c>
    </row>
    <row r="1346" ht="36" customHeight="1" spans="1:5">
      <c r="A1346" s="491" t="s">
        <v>2417</v>
      </c>
      <c r="B1346" s="489" t="s">
        <v>521</v>
      </c>
      <c r="C1346" s="490"/>
      <c r="D1346" s="490"/>
      <c r="E1346" s="359" t="str">
        <f t="shared" si="23"/>
        <v/>
      </c>
    </row>
    <row r="1347" ht="36" customHeight="1" spans="1:5">
      <c r="A1347" s="484" t="s">
        <v>113</v>
      </c>
      <c r="B1347" s="357" t="s">
        <v>114</v>
      </c>
      <c r="C1347" s="358">
        <v>2210</v>
      </c>
      <c r="D1347" s="358">
        <v>2600</v>
      </c>
      <c r="E1347" s="359">
        <f t="shared" si="23"/>
        <v>0.176</v>
      </c>
    </row>
    <row r="1348" ht="36" customHeight="1" spans="1:5">
      <c r="A1348" s="484" t="s">
        <v>115</v>
      </c>
      <c r="B1348" s="357" t="s">
        <v>116</v>
      </c>
      <c r="C1348" s="358">
        <v>1704</v>
      </c>
      <c r="D1348" s="358">
        <v>2594</v>
      </c>
      <c r="E1348" s="359">
        <f t="shared" si="23"/>
        <v>0.522</v>
      </c>
    </row>
    <row r="1349" ht="36" customHeight="1" spans="1:5">
      <c r="A1349" s="484" t="s">
        <v>2418</v>
      </c>
      <c r="B1349" s="357" t="s">
        <v>2419</v>
      </c>
      <c r="C1349" s="358">
        <f>SUM(C1350:C1353)</f>
        <v>1704</v>
      </c>
      <c r="D1349" s="358">
        <f>SUM(D1350:D1353)</f>
        <v>2594</v>
      </c>
      <c r="E1349" s="359">
        <f t="shared" si="23"/>
        <v>0.522</v>
      </c>
    </row>
    <row r="1350" ht="36" customHeight="1" spans="1:5">
      <c r="A1350" s="485" t="s">
        <v>2420</v>
      </c>
      <c r="B1350" s="362" t="s">
        <v>2421</v>
      </c>
      <c r="C1350" s="363">
        <v>1704</v>
      </c>
      <c r="D1350" s="363">
        <v>2594</v>
      </c>
      <c r="E1350" s="359">
        <f t="shared" si="23"/>
        <v>0.522</v>
      </c>
    </row>
    <row r="1351" ht="36" customHeight="1" spans="1:5">
      <c r="A1351" s="485" t="s">
        <v>2422</v>
      </c>
      <c r="B1351" s="362" t="s">
        <v>2423</v>
      </c>
      <c r="C1351" s="363">
        <v>0</v>
      </c>
      <c r="D1351" s="363"/>
      <c r="E1351" s="359" t="str">
        <f t="shared" si="23"/>
        <v/>
      </c>
    </row>
    <row r="1352" ht="36" customHeight="1" spans="1:5">
      <c r="A1352" s="485" t="s">
        <v>2424</v>
      </c>
      <c r="B1352" s="362" t="s">
        <v>2425</v>
      </c>
      <c r="C1352" s="363"/>
      <c r="D1352" s="363"/>
      <c r="E1352" s="359" t="str">
        <f t="shared" si="23"/>
        <v/>
      </c>
    </row>
    <row r="1353" ht="36" customHeight="1" spans="1:5">
      <c r="A1353" s="485">
        <v>2320399</v>
      </c>
      <c r="B1353" s="362" t="s">
        <v>2426</v>
      </c>
      <c r="C1353" s="363"/>
      <c r="D1353" s="363"/>
      <c r="E1353" s="359" t="str">
        <f t="shared" si="23"/>
        <v/>
      </c>
    </row>
    <row r="1354" ht="36" customHeight="1" spans="1:5">
      <c r="A1354" s="484" t="s">
        <v>2427</v>
      </c>
      <c r="B1354" s="489" t="s">
        <v>521</v>
      </c>
      <c r="C1354" s="358"/>
      <c r="D1354" s="358"/>
      <c r="E1354" s="359" t="str">
        <f t="shared" si="23"/>
        <v/>
      </c>
    </row>
    <row r="1355" ht="36" customHeight="1" spans="1:5">
      <c r="A1355" s="484" t="s">
        <v>117</v>
      </c>
      <c r="B1355" s="357" t="s">
        <v>118</v>
      </c>
      <c r="C1355" s="358"/>
      <c r="D1355" s="358">
        <v>6</v>
      </c>
      <c r="E1355" s="359" t="str">
        <f t="shared" ref="E1355:E1362" si="24">IF(C1355&gt;0,D1355/C1355-1,IF(C1355&lt;0,-(D1355/C1355-1),""))</f>
        <v/>
      </c>
    </row>
    <row r="1356" ht="36" customHeight="1" spans="1:5">
      <c r="A1356" s="484" t="s">
        <v>2428</v>
      </c>
      <c r="B1356" s="357" t="s">
        <v>2429</v>
      </c>
      <c r="C1356" s="358"/>
      <c r="D1356" s="358">
        <v>6</v>
      </c>
      <c r="E1356" s="359" t="str">
        <f t="shared" si="24"/>
        <v/>
      </c>
    </row>
    <row r="1357" ht="36" customHeight="1" spans="1:5">
      <c r="A1357" s="484" t="s">
        <v>119</v>
      </c>
      <c r="B1357" s="357" t="s">
        <v>120</v>
      </c>
      <c r="C1357" s="358">
        <v>10236</v>
      </c>
      <c r="D1357" s="358">
        <v>497</v>
      </c>
      <c r="E1357" s="359">
        <f t="shared" si="24"/>
        <v>-0.951</v>
      </c>
    </row>
    <row r="1358" ht="36" customHeight="1" spans="1:5">
      <c r="A1358" s="484" t="s">
        <v>2430</v>
      </c>
      <c r="B1358" s="357" t="s">
        <v>2431</v>
      </c>
      <c r="C1358" s="358"/>
      <c r="D1358" s="358"/>
      <c r="E1358" s="359" t="str">
        <f t="shared" si="24"/>
        <v/>
      </c>
    </row>
    <row r="1359" ht="36" customHeight="1" spans="1:5">
      <c r="A1359" s="484" t="s">
        <v>2432</v>
      </c>
      <c r="B1359" s="357" t="s">
        <v>2097</v>
      </c>
      <c r="C1359" s="358">
        <v>10236</v>
      </c>
      <c r="D1359" s="358">
        <v>497</v>
      </c>
      <c r="E1359" s="359">
        <f t="shared" si="24"/>
        <v>-0.951</v>
      </c>
    </row>
    <row r="1360" ht="36" customHeight="1" spans="1:5">
      <c r="A1360" s="488" t="s">
        <v>2433</v>
      </c>
      <c r="B1360" s="489" t="s">
        <v>521</v>
      </c>
      <c r="C1360" s="513">
        <v>0</v>
      </c>
      <c r="D1360" s="513">
        <v>0</v>
      </c>
      <c r="E1360" s="359" t="str">
        <f t="shared" si="24"/>
        <v/>
      </c>
    </row>
    <row r="1361" ht="31" customHeight="1" spans="1:5">
      <c r="A1361" s="514"/>
      <c r="B1361" s="489"/>
      <c r="C1361" s="513"/>
      <c r="D1361" s="513"/>
      <c r="E1361" s="359" t="str">
        <f t="shared" si="24"/>
        <v/>
      </c>
    </row>
    <row r="1362" ht="36" customHeight="1" spans="1:5">
      <c r="A1362" s="515"/>
      <c r="B1362" s="516" t="s">
        <v>2434</v>
      </c>
      <c r="C1362" s="371">
        <v>278800</v>
      </c>
      <c r="D1362" s="371">
        <v>260000</v>
      </c>
      <c r="E1362" s="359">
        <f t="shared" si="24"/>
        <v>-0.067</v>
      </c>
    </row>
    <row r="1363" spans="3:3">
      <c r="C1363" s="433"/>
    </row>
    <row r="1364" spans="3:3">
      <c r="C1364" s="459"/>
    </row>
    <row r="1365" spans="3:3">
      <c r="C1365" s="433"/>
    </row>
    <row r="1366" spans="3:3">
      <c r="C1366" s="459"/>
    </row>
    <row r="1367" spans="3:3">
      <c r="C1367" s="433"/>
    </row>
    <row r="1368" spans="3:3">
      <c r="C1368" s="433"/>
    </row>
    <row r="1369" spans="3:3">
      <c r="C1369" s="459"/>
    </row>
    <row r="1370" spans="3:3">
      <c r="C1370" s="433"/>
    </row>
    <row r="1371" spans="3:3">
      <c r="C1371" s="433"/>
    </row>
    <row r="1372" spans="3:3">
      <c r="C1372" s="433"/>
    </row>
    <row r="1373" spans="3:3">
      <c r="C1373" s="433"/>
    </row>
    <row r="1374" spans="3:5">
      <c r="C1374" s="459"/>
      <c r="E1374" s="386">
        <f>IF(C1362&lt;&gt;0,IF((D1362/C1362-1)&lt;-30%,"",IF((D1362/C1362-1)&gt;150%,"",D1362/C1362-1)),"")</f>
        <v>0</v>
      </c>
    </row>
    <row r="1375" spans="3:3">
      <c r="C1375" s="433"/>
    </row>
  </sheetData>
  <mergeCells count="1">
    <mergeCell ref="B1:E1"/>
  </mergeCells>
  <printOptions horizontalCentered="1"/>
  <pageMargins left="0.471527777777778" right="0.393055555555556" top="0.747916666666667" bottom="0.747916666666667" header="0.313888888888889" footer="0.313888888888889"/>
  <pageSetup paperSize="9" scale="70" orientation="portrait" horizontalDpi="600"/>
  <headerFooter alignWithMargins="0">
    <oddFooter>&amp;C&amp;16- &amp;P -</oddFooter>
  </headerFooter>
  <rowBreaks count="2" manualBreakCount="2">
    <brk id="1353" max="4" man="1"/>
    <brk id="136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90" zoomScaleNormal="100" zoomScaleSheetLayoutView="90" topLeftCell="A11" workbookViewId="0">
      <selection activeCell="A1" sqref="A1:B1"/>
    </sheetView>
  </sheetViews>
  <sheetFormatPr defaultColWidth="9" defaultRowHeight="13.5" outlineLevelCol="1"/>
  <cols>
    <col min="1" max="1" width="79" customWidth="1"/>
    <col min="2" max="2" width="36.5" customWidth="1"/>
  </cols>
  <sheetData>
    <row r="1" ht="45" customHeight="1" spans="1:2">
      <c r="A1" s="464" t="s">
        <v>2435</v>
      </c>
      <c r="B1" s="464"/>
    </row>
    <row r="2" ht="20.1" customHeight="1" spans="1:2">
      <c r="A2" s="465"/>
      <c r="B2" s="466" t="s">
        <v>2</v>
      </c>
    </row>
    <row r="3" ht="45" customHeight="1" spans="1:2">
      <c r="A3" s="467" t="s">
        <v>2436</v>
      </c>
      <c r="B3" s="142" t="s">
        <v>6</v>
      </c>
    </row>
    <row r="4" ht="30" customHeight="1" spans="1:2">
      <c r="A4" s="468" t="s">
        <v>2437</v>
      </c>
      <c r="B4" s="469">
        <f>SUM(B5:B8)</f>
        <v>28788</v>
      </c>
    </row>
    <row r="5" ht="30" customHeight="1" spans="1:2">
      <c r="A5" s="470" t="s">
        <v>2438</v>
      </c>
      <c r="B5" s="471">
        <v>16390</v>
      </c>
    </row>
    <row r="6" ht="30" customHeight="1" spans="1:2">
      <c r="A6" s="470" t="s">
        <v>2439</v>
      </c>
      <c r="B6" s="471">
        <v>7270</v>
      </c>
    </row>
    <row r="7" ht="30" customHeight="1" spans="1:2">
      <c r="A7" s="470" t="s">
        <v>2440</v>
      </c>
      <c r="B7" s="471">
        <v>2553</v>
      </c>
    </row>
    <row r="8" ht="30" customHeight="1" spans="1:2">
      <c r="A8" s="470" t="s">
        <v>2441</v>
      </c>
      <c r="B8" s="471">
        <v>2575</v>
      </c>
    </row>
    <row r="9" ht="30" customHeight="1" spans="1:2">
      <c r="A9" s="468" t="s">
        <v>2442</v>
      </c>
      <c r="B9" s="469">
        <f>SUM(B10:B19)</f>
        <v>4018</v>
      </c>
    </row>
    <row r="10" ht="30" customHeight="1" spans="1:2">
      <c r="A10" s="470" t="s">
        <v>2443</v>
      </c>
      <c r="B10" s="471">
        <v>3184</v>
      </c>
    </row>
    <row r="11" ht="30" customHeight="1" spans="1:2">
      <c r="A11" s="470" t="s">
        <v>2444</v>
      </c>
      <c r="B11" s="471">
        <v>4</v>
      </c>
    </row>
    <row r="12" ht="30" customHeight="1" spans="1:2">
      <c r="A12" s="470" t="s">
        <v>2445</v>
      </c>
      <c r="B12" s="471">
        <v>4</v>
      </c>
    </row>
    <row r="13" ht="30" customHeight="1" spans="1:2">
      <c r="A13" s="470" t="s">
        <v>2446</v>
      </c>
      <c r="B13" s="471">
        <v>2</v>
      </c>
    </row>
    <row r="14" ht="30" customHeight="1" spans="1:2">
      <c r="A14" s="470" t="s">
        <v>2447</v>
      </c>
      <c r="B14" s="471">
        <v>548</v>
      </c>
    </row>
    <row r="15" ht="30" customHeight="1" spans="1:2">
      <c r="A15" s="470" t="s">
        <v>2448</v>
      </c>
      <c r="B15" s="471">
        <v>84</v>
      </c>
    </row>
    <row r="16" ht="30" customHeight="1" spans="1:2">
      <c r="A16" s="470" t="s">
        <v>2449</v>
      </c>
      <c r="B16" s="471">
        <v>0</v>
      </c>
    </row>
    <row r="17" ht="30" customHeight="1" spans="1:2">
      <c r="A17" s="470" t="s">
        <v>2450</v>
      </c>
      <c r="B17" s="471">
        <v>137</v>
      </c>
    </row>
    <row r="18" ht="30" customHeight="1" spans="1:2">
      <c r="A18" s="470" t="s">
        <v>2451</v>
      </c>
      <c r="B18" s="471">
        <v>37</v>
      </c>
    </row>
    <row r="19" ht="30" customHeight="1" spans="1:2">
      <c r="A19" s="470" t="s">
        <v>2452</v>
      </c>
      <c r="B19" s="471">
        <v>18</v>
      </c>
    </row>
    <row r="20" ht="30" customHeight="1" spans="1:2">
      <c r="A20" s="468" t="s">
        <v>2453</v>
      </c>
      <c r="B20" s="469">
        <f>SUM(B21)</f>
        <v>0</v>
      </c>
    </row>
    <row r="21" ht="30" customHeight="1" spans="1:2">
      <c r="A21" s="470" t="s">
        <v>2454</v>
      </c>
      <c r="B21" s="471">
        <v>0</v>
      </c>
    </row>
    <row r="22" ht="30" customHeight="1" spans="1:2">
      <c r="A22" s="468" t="s">
        <v>2455</v>
      </c>
      <c r="B22" s="469">
        <f>SUM(B23:B24)</f>
        <v>56990</v>
      </c>
    </row>
    <row r="23" ht="30" customHeight="1" spans="1:2">
      <c r="A23" s="470" t="s">
        <v>2456</v>
      </c>
      <c r="B23" s="471">
        <v>55966</v>
      </c>
    </row>
    <row r="24" ht="30" customHeight="1" spans="1:2">
      <c r="A24" s="470" t="s">
        <v>2457</v>
      </c>
      <c r="B24" s="471">
        <v>1024</v>
      </c>
    </row>
    <row r="25" ht="30" customHeight="1" spans="1:2">
      <c r="A25" s="468" t="s">
        <v>2458</v>
      </c>
      <c r="B25" s="469">
        <f>SUM(B26)</f>
        <v>58</v>
      </c>
    </row>
    <row r="26" ht="30" customHeight="1" spans="1:2">
      <c r="A26" s="470" t="s">
        <v>2459</v>
      </c>
      <c r="B26" s="472">
        <v>58</v>
      </c>
    </row>
    <row r="27" ht="30" customHeight="1" spans="1:2">
      <c r="A27" s="468" t="s">
        <v>2460</v>
      </c>
      <c r="B27" s="469">
        <f>SUM(B28:B30)</f>
        <v>14401</v>
      </c>
    </row>
    <row r="28" ht="30" customHeight="1" spans="1:2">
      <c r="A28" s="470" t="s">
        <v>2461</v>
      </c>
      <c r="B28" s="471">
        <v>6438</v>
      </c>
    </row>
    <row r="29" ht="30" customHeight="1" spans="1:2">
      <c r="A29" s="470" t="s">
        <v>2462</v>
      </c>
      <c r="B29" s="471">
        <v>4821</v>
      </c>
    </row>
    <row r="30" ht="30" customHeight="1" spans="1:2">
      <c r="A30" s="470" t="s">
        <v>2463</v>
      </c>
      <c r="B30" s="471">
        <v>3142</v>
      </c>
    </row>
    <row r="31" ht="30" customHeight="1" spans="1:2">
      <c r="A31" s="473" t="s">
        <v>2464</v>
      </c>
      <c r="B31" s="469">
        <f>B4+B9+B20+B22+B25+B27</f>
        <v>104255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4"/>
  <sheetViews>
    <sheetView showGridLines="0" showZeros="0" tabSelected="1" workbookViewId="0">
      <selection activeCell="E6" sqref="E6"/>
    </sheetView>
  </sheetViews>
  <sheetFormatPr defaultColWidth="9" defaultRowHeight="13.5" outlineLevelCol="1"/>
  <cols>
    <col min="1" max="1" width="69.625" style="321" customWidth="1"/>
    <col min="2" max="2" width="45.625" customWidth="1"/>
  </cols>
  <sheetData>
    <row r="1" s="320" customFormat="1" ht="45" customHeight="1" spans="1:2">
      <c r="A1" s="460" t="s">
        <v>2465</v>
      </c>
      <c r="B1" s="460"/>
    </row>
    <row r="2" ht="20.1" customHeight="1" spans="1:2">
      <c r="A2" s="324"/>
      <c r="B2" s="455" t="s">
        <v>2</v>
      </c>
    </row>
    <row r="3" ht="45" customHeight="1" spans="1:2">
      <c r="A3" s="218" t="s">
        <v>2466</v>
      </c>
      <c r="B3" s="142" t="s">
        <v>6</v>
      </c>
    </row>
    <row r="4" ht="36" customHeight="1" spans="1:2">
      <c r="A4" s="461" t="s">
        <v>2467</v>
      </c>
      <c r="B4" s="144"/>
    </row>
    <row r="5" ht="36" customHeight="1" spans="1:2">
      <c r="A5" s="461" t="s">
        <v>2468</v>
      </c>
      <c r="B5" s="147"/>
    </row>
    <row r="6" ht="36" customHeight="1" spans="1:2">
      <c r="A6" s="461" t="s">
        <v>2469</v>
      </c>
      <c r="B6" s="147"/>
    </row>
    <row r="7" ht="36" customHeight="1" spans="1:2">
      <c r="A7" s="461" t="s">
        <v>2470</v>
      </c>
      <c r="B7" s="147"/>
    </row>
    <row r="8" ht="36" customHeight="1" spans="1:2">
      <c r="A8" s="461" t="s">
        <v>2471</v>
      </c>
      <c r="B8" s="147"/>
    </row>
    <row r="9" ht="36" customHeight="1" spans="1:2">
      <c r="A9" s="461" t="s">
        <v>2472</v>
      </c>
      <c r="B9" s="147"/>
    </row>
    <row r="10" ht="36" customHeight="1" spans="1:2">
      <c r="A10" s="461" t="s">
        <v>2473</v>
      </c>
      <c r="B10" s="147"/>
    </row>
    <row r="11" ht="36" customHeight="1" spans="1:2">
      <c r="A11" s="461" t="s">
        <v>2474</v>
      </c>
      <c r="B11" s="147"/>
    </row>
    <row r="12" ht="36" customHeight="1" spans="1:2">
      <c r="A12" s="461" t="s">
        <v>2475</v>
      </c>
      <c r="B12" s="147"/>
    </row>
    <row r="13" ht="36" customHeight="1" spans="1:2">
      <c r="A13" s="461" t="s">
        <v>2476</v>
      </c>
      <c r="B13" s="147"/>
    </row>
    <row r="14" ht="36" customHeight="1" spans="1:2">
      <c r="A14" s="461" t="s">
        <v>2477</v>
      </c>
      <c r="B14" s="147"/>
    </row>
    <row r="15" ht="36" customHeight="1" spans="1:2">
      <c r="A15" s="461" t="s">
        <v>2478</v>
      </c>
      <c r="B15" s="147"/>
    </row>
    <row r="16" ht="36" customHeight="1" spans="1:2">
      <c r="A16" s="461" t="s">
        <v>2479</v>
      </c>
      <c r="B16" s="147"/>
    </row>
    <row r="17" ht="36" customHeight="1" spans="1:2">
      <c r="A17" s="461" t="s">
        <v>2480</v>
      </c>
      <c r="B17" s="147"/>
    </row>
    <row r="18" ht="36" customHeight="1" spans="1:2">
      <c r="A18" s="461" t="s">
        <v>2481</v>
      </c>
      <c r="B18" s="147"/>
    </row>
    <row r="19" ht="36" customHeight="1" spans="1:2">
      <c r="A19" s="461" t="s">
        <v>2482</v>
      </c>
      <c r="B19" s="147"/>
    </row>
    <row r="20" ht="36" customHeight="1" spans="1:2">
      <c r="A20" s="461" t="s">
        <v>2483</v>
      </c>
      <c r="B20" s="147"/>
    </row>
    <row r="21" ht="36" customHeight="1" spans="1:2">
      <c r="A21" s="461" t="s">
        <v>2484</v>
      </c>
      <c r="B21" s="147"/>
    </row>
    <row r="22" ht="36" customHeight="1" spans="1:2">
      <c r="A22" s="461" t="s">
        <v>2485</v>
      </c>
      <c r="B22" s="147"/>
    </row>
    <row r="23" ht="36" customHeight="1" spans="1:2">
      <c r="A23" s="462" t="s">
        <v>2486</v>
      </c>
      <c r="B23" s="147">
        <v>0</v>
      </c>
    </row>
    <row r="24" ht="29" customHeight="1" spans="1:2">
      <c r="A24" s="463" t="s">
        <v>2487</v>
      </c>
      <c r="B24" s="463"/>
    </row>
  </sheetData>
  <mergeCells count="2">
    <mergeCell ref="A1:B1"/>
    <mergeCell ref="A24:B2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showGridLines="0" showZeros="0" zoomScale="85" zoomScaleNormal="85" workbookViewId="0">
      <selection activeCell="A6" sqref="A6:D6"/>
    </sheetView>
  </sheetViews>
  <sheetFormatPr defaultColWidth="9" defaultRowHeight="14.25" outlineLevelCol="3"/>
  <cols>
    <col min="1" max="1" width="43.625" style="207" customWidth="1"/>
    <col min="2" max="2" width="20.625" style="209" customWidth="1"/>
    <col min="3" max="3" width="20.625" style="207" customWidth="1"/>
    <col min="4" max="4" width="20" style="386" customWidth="1"/>
    <col min="5" max="5" width="12.625" style="207"/>
    <col min="6" max="16377" width="9" style="207"/>
    <col min="16378" max="16379" width="35.625" style="207"/>
    <col min="16380" max="16384" width="9" style="207"/>
  </cols>
  <sheetData>
    <row r="1" ht="45" customHeight="1" spans="1:4">
      <c r="A1" s="212" t="s">
        <v>2488</v>
      </c>
      <c r="B1" s="212"/>
      <c r="C1" s="212"/>
      <c r="D1" s="212"/>
    </row>
    <row r="2" ht="20.1" customHeight="1" spans="1:4">
      <c r="A2" s="213"/>
      <c r="B2" s="213"/>
      <c r="C2" s="454"/>
      <c r="D2" s="455" t="s">
        <v>2</v>
      </c>
    </row>
    <row r="3" s="208" customFormat="1" ht="45" customHeight="1" spans="1:4">
      <c r="A3" s="215" t="s">
        <v>2489</v>
      </c>
      <c r="B3" s="215" t="s">
        <v>2486</v>
      </c>
      <c r="C3" s="456" t="s">
        <v>2490</v>
      </c>
      <c r="D3" s="456" t="s">
        <v>2491</v>
      </c>
    </row>
    <row r="4" ht="36" customHeight="1" spans="1:4">
      <c r="A4" s="457" t="s">
        <v>2492</v>
      </c>
      <c r="B4" s="458"/>
      <c r="C4" s="458"/>
      <c r="D4" s="458"/>
    </row>
    <row r="5" ht="36" customHeight="1" spans="1:4">
      <c r="A5" s="457" t="s">
        <v>2493</v>
      </c>
      <c r="B5" s="458"/>
      <c r="C5" s="458"/>
      <c r="D5" s="458"/>
    </row>
    <row r="6" ht="36" customHeight="1" spans="1:4">
      <c r="A6" s="336" t="s">
        <v>2494</v>
      </c>
      <c r="B6" s="336"/>
      <c r="C6" s="336"/>
      <c r="D6" s="336"/>
    </row>
    <row r="7" spans="3:3">
      <c r="C7" s="459"/>
    </row>
    <row r="8" spans="3:3">
      <c r="C8" s="459"/>
    </row>
    <row r="9" spans="3:3">
      <c r="C9" s="459"/>
    </row>
  </sheetData>
  <mergeCells count="2">
    <mergeCell ref="A1:D1"/>
    <mergeCell ref="A6:D6"/>
  </mergeCells>
  <conditionalFormatting sqref="D1">
    <cfRule type="cellIs" dxfId="112" priority="3" stopIfTrue="1" operator="greaterThanOrEqual">
      <formula>10</formula>
    </cfRule>
    <cfRule type="cellIs" dxfId="113" priority="4" stopIfTrue="1" operator="lessThanOrEqual">
      <formula>-1</formula>
    </cfRule>
  </conditionalFormatting>
  <conditionalFormatting sqref="B3:C3">
    <cfRule type="cellIs" dxfId="114" priority="2" stopIfTrue="1" operator="lessThanOrEqual">
      <formula>-1</formula>
    </cfRule>
  </conditionalFormatting>
  <conditionalFormatting sqref="B4:C4">
    <cfRule type="cellIs" dxfId="115"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2"/>
  <sheetViews>
    <sheetView topLeftCell="A2" workbookViewId="0">
      <pane ySplit="4" topLeftCell="A6" activePane="bottomLeft" state="frozen"/>
      <selection/>
      <selection pane="bottomLeft" activeCell="A12" sqref="A12:E12"/>
    </sheetView>
  </sheetViews>
  <sheetFormatPr defaultColWidth="9" defaultRowHeight="13.5" outlineLevelCol="4"/>
  <cols>
    <col min="1" max="1" width="37.7583333333333" style="414" customWidth="1"/>
    <col min="2" max="2" width="22" style="414" customWidth="1"/>
    <col min="3" max="4" width="23.8833333333333" style="414" customWidth="1"/>
    <col min="5" max="5" width="24.5" style="435" customWidth="1"/>
    <col min="6" max="248" width="9" style="414"/>
    <col min="249" max="16384" width="9" style="434"/>
  </cols>
  <sheetData>
    <row r="1" s="414" customFormat="1" ht="40.5" customHeight="1" spans="1:5">
      <c r="A1" s="417" t="s">
        <v>2495</v>
      </c>
      <c r="B1" s="417"/>
      <c r="C1" s="417"/>
      <c r="D1" s="417"/>
      <c r="E1" s="436"/>
    </row>
    <row r="2" s="414" customFormat="1" ht="40.5" customHeight="1" spans="1:5">
      <c r="A2" s="345" t="s">
        <v>2496</v>
      </c>
      <c r="B2" s="345"/>
      <c r="C2" s="345"/>
      <c r="D2" s="345"/>
      <c r="E2" s="345"/>
    </row>
    <row r="3" s="414" customFormat="1" ht="17" customHeight="1" spans="1:5">
      <c r="A3" s="437"/>
      <c r="B3" s="437"/>
      <c r="C3" s="437"/>
      <c r="D3" s="438"/>
      <c r="E3" s="439" t="s">
        <v>2</v>
      </c>
    </row>
    <row r="4" s="434" customFormat="1" ht="24.95" customHeight="1" spans="1:5">
      <c r="A4" s="440" t="s">
        <v>4</v>
      </c>
      <c r="B4" s="440" t="s">
        <v>131</v>
      </c>
      <c r="C4" s="440" t="s">
        <v>6</v>
      </c>
      <c r="D4" s="441" t="s">
        <v>2497</v>
      </c>
      <c r="E4" s="442"/>
    </row>
    <row r="5" s="434" customFormat="1" ht="24.95" customHeight="1" spans="1:5">
      <c r="A5" s="443"/>
      <c r="B5" s="443"/>
      <c r="C5" s="443"/>
      <c r="D5" s="215" t="s">
        <v>2498</v>
      </c>
      <c r="E5" s="444" t="s">
        <v>2499</v>
      </c>
    </row>
    <row r="6" s="414" customFormat="1" ht="35" customHeight="1" spans="1:5">
      <c r="A6" s="445" t="s">
        <v>2486</v>
      </c>
      <c r="B6" s="446">
        <f>SUM(B7:B9)</f>
        <v>840</v>
      </c>
      <c r="C6" s="446">
        <f>SUM(C7:C9)</f>
        <v>815</v>
      </c>
      <c r="D6" s="446">
        <f t="shared" ref="D6:D11" si="0">C6-B6</f>
        <v>-25</v>
      </c>
      <c r="E6" s="447">
        <f>D6/B6</f>
        <v>-0.0298</v>
      </c>
    </row>
    <row r="7" s="414" customFormat="1" ht="35" customHeight="1" spans="1:5">
      <c r="A7" s="202" t="s">
        <v>2500</v>
      </c>
      <c r="B7" s="446"/>
      <c r="C7" s="446"/>
      <c r="D7" s="446">
        <f t="shared" si="0"/>
        <v>0</v>
      </c>
      <c r="E7" s="448"/>
    </row>
    <row r="8" s="414" customFormat="1" ht="35" customHeight="1" spans="1:5">
      <c r="A8" s="202" t="s">
        <v>2501</v>
      </c>
      <c r="B8" s="449">
        <v>354</v>
      </c>
      <c r="C8" s="446">
        <v>344</v>
      </c>
      <c r="D8" s="446">
        <f t="shared" si="0"/>
        <v>-10</v>
      </c>
      <c r="E8" s="447">
        <f>D8/B8</f>
        <v>-0.0282</v>
      </c>
    </row>
    <row r="9" s="414" customFormat="1" ht="35" customHeight="1" spans="1:5">
      <c r="A9" s="202" t="s">
        <v>2502</v>
      </c>
      <c r="B9" s="449">
        <f>SUM(B10:B11)</f>
        <v>486</v>
      </c>
      <c r="C9" s="449">
        <f>SUM(C10:C11)</f>
        <v>471</v>
      </c>
      <c r="D9" s="446">
        <f t="shared" si="0"/>
        <v>-15</v>
      </c>
      <c r="E9" s="447">
        <f>D9/B9</f>
        <v>-0.0309</v>
      </c>
    </row>
    <row r="10" s="414" customFormat="1" ht="35" customHeight="1" spans="1:5">
      <c r="A10" s="203" t="s">
        <v>2503</v>
      </c>
      <c r="B10" s="450"/>
      <c r="C10" s="451">
        <f>B10*0.97</f>
        <v>0</v>
      </c>
      <c r="D10" s="446">
        <f t="shared" si="0"/>
        <v>0</v>
      </c>
      <c r="E10" s="448"/>
    </row>
    <row r="11" s="414" customFormat="1" ht="35" customHeight="1" spans="1:5">
      <c r="A11" s="203" t="s">
        <v>2504</v>
      </c>
      <c r="B11" s="450">
        <v>486</v>
      </c>
      <c r="C11" s="451">
        <v>471</v>
      </c>
      <c r="D11" s="446">
        <f t="shared" si="0"/>
        <v>-15</v>
      </c>
      <c r="E11" s="447">
        <f>D11/B11</f>
        <v>-0.0309</v>
      </c>
    </row>
    <row r="12" s="414" customFormat="1" ht="291" customHeight="1" spans="1:5">
      <c r="A12" s="452" t="s">
        <v>2505</v>
      </c>
      <c r="B12" s="452"/>
      <c r="C12" s="452"/>
      <c r="D12" s="452"/>
      <c r="E12" s="453"/>
    </row>
  </sheetData>
  <mergeCells count="7">
    <mergeCell ref="A1:E1"/>
    <mergeCell ref="A2:E2"/>
    <mergeCell ref="D4:E4"/>
    <mergeCell ref="A12:E12"/>
    <mergeCell ref="A4:A5"/>
    <mergeCell ref="B4:B5"/>
    <mergeCell ref="C4:C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5"/>
  <sheetViews>
    <sheetView showGridLines="0" showZeros="0" view="pageBreakPreview" zoomScale="90" zoomScaleNormal="115" zoomScaleSheetLayoutView="90" workbookViewId="0">
      <pane ySplit="3" topLeftCell="A21" activePane="bottomLeft" state="frozen"/>
      <selection/>
      <selection pane="bottomLeft" activeCell="B31" sqref="B31"/>
    </sheetView>
  </sheetViews>
  <sheetFormatPr defaultColWidth="9" defaultRowHeight="14.25" outlineLevelCol="5"/>
  <cols>
    <col min="1" max="1" width="20.625" style="207" customWidth="1"/>
    <col min="2" max="2" width="50.7583333333333" style="207" customWidth="1"/>
    <col min="3" max="4" width="20.625" style="207" customWidth="1"/>
    <col min="5" max="5" width="20.625" style="386" customWidth="1"/>
    <col min="6" max="6" width="3.75833333333333" style="207" hidden="1" customWidth="1"/>
    <col min="7" max="16357" width="9" style="207"/>
    <col min="16358" max="16358" width="45.625" style="207"/>
    <col min="16359" max="16384" width="9" style="207"/>
  </cols>
  <sheetData>
    <row r="1" s="414" customFormat="1" ht="40.5" customHeight="1" spans="1:5">
      <c r="A1" s="417" t="s">
        <v>2506</v>
      </c>
      <c r="B1" s="417"/>
      <c r="C1" s="417"/>
      <c r="D1" s="417"/>
      <c r="E1" s="417"/>
    </row>
    <row r="2" s="384" customFormat="1" ht="20.1" customHeight="1" spans="1:6">
      <c r="A2" s="387"/>
      <c r="B2" s="388"/>
      <c r="C2" s="389"/>
      <c r="D2" s="388"/>
      <c r="E2" s="390" t="s">
        <v>2</v>
      </c>
      <c r="F2" s="387"/>
    </row>
    <row r="3" s="385" customFormat="1" ht="45" customHeight="1" spans="1:6">
      <c r="A3" s="391" t="s">
        <v>3</v>
      </c>
      <c r="B3" s="392" t="s">
        <v>4</v>
      </c>
      <c r="C3" s="227" t="s">
        <v>5</v>
      </c>
      <c r="D3" s="227" t="s">
        <v>6</v>
      </c>
      <c r="E3" s="227" t="s">
        <v>7</v>
      </c>
      <c r="F3" s="393" t="s">
        <v>2507</v>
      </c>
    </row>
    <row r="4" s="385" customFormat="1" ht="36" customHeight="1" spans="1:6">
      <c r="A4" s="361" t="s">
        <v>2508</v>
      </c>
      <c r="B4" s="357" t="s">
        <v>2509</v>
      </c>
      <c r="C4" s="358"/>
      <c r="D4" s="358"/>
      <c r="E4" s="394"/>
      <c r="F4" s="395" t="str">
        <f t="shared" ref="F4:F37" si="0">IF(LEN(A4)=7,"是",IF(B4&lt;&gt;"",IF(SUM(C4:D4)&lt;&gt;0,"是","否"),"是"))</f>
        <v>是</v>
      </c>
    </row>
    <row r="5" ht="36" customHeight="1" spans="1:6">
      <c r="A5" s="361" t="s">
        <v>2510</v>
      </c>
      <c r="B5" s="357" t="s">
        <v>2511</v>
      </c>
      <c r="C5" s="358"/>
      <c r="D5" s="358"/>
      <c r="E5" s="396"/>
      <c r="F5" s="395" t="str">
        <f t="shared" si="0"/>
        <v>是</v>
      </c>
    </row>
    <row r="6" ht="36" customHeight="1" spans="1:6">
      <c r="A6" s="361" t="s">
        <v>2512</v>
      </c>
      <c r="B6" s="357" t="s">
        <v>2513</v>
      </c>
      <c r="C6" s="358"/>
      <c r="D6" s="358"/>
      <c r="E6" s="396"/>
      <c r="F6" s="395" t="str">
        <f t="shared" si="0"/>
        <v>是</v>
      </c>
    </row>
    <row r="7" ht="36" customHeight="1" spans="1:6">
      <c r="A7" s="361" t="s">
        <v>2514</v>
      </c>
      <c r="B7" s="357" t="s">
        <v>2515</v>
      </c>
      <c r="C7" s="358"/>
      <c r="D7" s="358"/>
      <c r="E7" s="396"/>
      <c r="F7" s="395" t="str">
        <f t="shared" si="0"/>
        <v>是</v>
      </c>
    </row>
    <row r="8" ht="36" customHeight="1" spans="1:6">
      <c r="A8" s="361" t="s">
        <v>2516</v>
      </c>
      <c r="B8" s="357" t="s">
        <v>2517</v>
      </c>
      <c r="C8" s="358"/>
      <c r="D8" s="358"/>
      <c r="E8" s="396"/>
      <c r="F8" s="395" t="str">
        <f t="shared" si="0"/>
        <v>是</v>
      </c>
    </row>
    <row r="9" ht="36" customHeight="1" spans="1:6">
      <c r="A9" s="361" t="s">
        <v>2518</v>
      </c>
      <c r="B9" s="357" t="s">
        <v>2519</v>
      </c>
      <c r="C9" s="358"/>
      <c r="D9" s="358"/>
      <c r="E9" s="396"/>
      <c r="F9" s="395" t="str">
        <f t="shared" si="0"/>
        <v>是</v>
      </c>
    </row>
    <row r="10" ht="36" customHeight="1" spans="1:6">
      <c r="A10" s="361" t="s">
        <v>2520</v>
      </c>
      <c r="B10" s="357" t="s">
        <v>2521</v>
      </c>
      <c r="C10" s="358">
        <f>SUM(C11:C15)</f>
        <v>6695</v>
      </c>
      <c r="D10" s="358">
        <f>SUM(D11:D15)</f>
        <v>4000</v>
      </c>
      <c r="E10" s="396">
        <f>(D10-C10)/C10</f>
        <v>-0.403</v>
      </c>
      <c r="F10" s="395" t="str">
        <f t="shared" si="0"/>
        <v>是</v>
      </c>
    </row>
    <row r="11" ht="36" customHeight="1" spans="1:6">
      <c r="A11" s="361" t="s">
        <v>2522</v>
      </c>
      <c r="B11" s="362" t="s">
        <v>2523</v>
      </c>
      <c r="C11" s="397">
        <v>6691</v>
      </c>
      <c r="D11" s="363">
        <v>4000</v>
      </c>
      <c r="E11" s="396">
        <f>(D11-C11)/C11</f>
        <v>-0.402</v>
      </c>
      <c r="F11" s="395" t="str">
        <f t="shared" si="0"/>
        <v>是</v>
      </c>
    </row>
    <row r="12" ht="36" customHeight="1" spans="1:6">
      <c r="A12" s="361" t="s">
        <v>2524</v>
      </c>
      <c r="B12" s="362" t="s">
        <v>2525</v>
      </c>
      <c r="C12" s="397">
        <v>93</v>
      </c>
      <c r="D12" s="363"/>
      <c r="E12" s="396">
        <f>(D12-C12)/C12</f>
        <v>-1</v>
      </c>
      <c r="F12" s="395" t="str">
        <f t="shared" si="0"/>
        <v>是</v>
      </c>
    </row>
    <row r="13" ht="36" customHeight="1" spans="1:6">
      <c r="A13" s="361" t="s">
        <v>2526</v>
      </c>
      <c r="B13" s="362" t="s">
        <v>2527</v>
      </c>
      <c r="C13" s="397">
        <v>0</v>
      </c>
      <c r="D13" s="363"/>
      <c r="E13" s="396"/>
      <c r="F13" s="395" t="str">
        <f t="shared" si="0"/>
        <v>否</v>
      </c>
    </row>
    <row r="14" ht="36" customHeight="1" spans="1:6">
      <c r="A14" s="361" t="s">
        <v>2528</v>
      </c>
      <c r="B14" s="362" t="s">
        <v>2529</v>
      </c>
      <c r="C14" s="397">
        <v>-89</v>
      </c>
      <c r="D14" s="363"/>
      <c r="E14" s="396">
        <f>(D14-C14)/C14</f>
        <v>-1</v>
      </c>
      <c r="F14" s="395" t="str">
        <f t="shared" si="0"/>
        <v>是</v>
      </c>
    </row>
    <row r="15" ht="36" customHeight="1" spans="1:6">
      <c r="A15" s="361" t="s">
        <v>2530</v>
      </c>
      <c r="B15" s="362" t="s">
        <v>2531</v>
      </c>
      <c r="C15" s="397">
        <v>0</v>
      </c>
      <c r="D15" s="363"/>
      <c r="E15" s="398"/>
      <c r="F15" s="395" t="str">
        <f t="shared" si="0"/>
        <v>否</v>
      </c>
    </row>
    <row r="16" ht="36" customHeight="1" spans="1:6">
      <c r="A16" s="399" t="s">
        <v>2532</v>
      </c>
      <c r="B16" s="229" t="s">
        <v>2533</v>
      </c>
      <c r="C16" s="358"/>
      <c r="D16" s="358"/>
      <c r="E16" s="396"/>
      <c r="F16" s="395" t="str">
        <f t="shared" si="0"/>
        <v>是</v>
      </c>
    </row>
    <row r="17" ht="36" customHeight="1" spans="1:6">
      <c r="A17" s="399" t="s">
        <v>2534</v>
      </c>
      <c r="B17" s="229" t="s">
        <v>2535</v>
      </c>
      <c r="C17" s="358"/>
      <c r="D17" s="358"/>
      <c r="E17" s="396"/>
      <c r="F17" s="395" t="str">
        <f t="shared" si="0"/>
        <v>是</v>
      </c>
    </row>
    <row r="18" ht="36" customHeight="1" spans="1:6">
      <c r="A18" s="399" t="s">
        <v>2536</v>
      </c>
      <c r="B18" s="239" t="s">
        <v>2537</v>
      </c>
      <c r="C18" s="363"/>
      <c r="D18" s="363"/>
      <c r="E18" s="398"/>
      <c r="F18" s="395" t="str">
        <f t="shared" si="0"/>
        <v>否</v>
      </c>
    </row>
    <row r="19" ht="36" customHeight="1" spans="1:6">
      <c r="A19" s="399" t="s">
        <v>2538</v>
      </c>
      <c r="B19" s="239" t="s">
        <v>2539</v>
      </c>
      <c r="C19" s="363"/>
      <c r="D19" s="363"/>
      <c r="E19" s="398"/>
      <c r="F19" s="395" t="str">
        <f t="shared" si="0"/>
        <v>否</v>
      </c>
    </row>
    <row r="20" ht="36" customHeight="1" spans="1:6">
      <c r="A20" s="399" t="s">
        <v>2540</v>
      </c>
      <c r="B20" s="229" t="s">
        <v>2541</v>
      </c>
      <c r="C20" s="358">
        <v>231</v>
      </c>
      <c r="D20" s="358">
        <v>280</v>
      </c>
      <c r="E20" s="396">
        <f>(D20-C20)/C20</f>
        <v>0.212</v>
      </c>
      <c r="F20" s="395" t="str">
        <f t="shared" si="0"/>
        <v>是</v>
      </c>
    </row>
    <row r="21" ht="36" customHeight="1" spans="1:6">
      <c r="A21" s="399" t="s">
        <v>2542</v>
      </c>
      <c r="B21" s="229" t="s">
        <v>2543</v>
      </c>
      <c r="C21" s="358"/>
      <c r="D21" s="358"/>
      <c r="E21" s="396"/>
      <c r="F21" s="395" t="str">
        <f t="shared" si="0"/>
        <v>是</v>
      </c>
    </row>
    <row r="22" ht="36" customHeight="1" spans="1:6">
      <c r="A22" s="399" t="s">
        <v>2544</v>
      </c>
      <c r="B22" s="229" t="s">
        <v>2545</v>
      </c>
      <c r="C22" s="358"/>
      <c r="D22" s="358"/>
      <c r="E22" s="396"/>
      <c r="F22" s="395" t="str">
        <f t="shared" si="0"/>
        <v>是</v>
      </c>
    </row>
    <row r="23" ht="36" customHeight="1" spans="1:6">
      <c r="A23" s="361" t="s">
        <v>2546</v>
      </c>
      <c r="B23" s="357" t="s">
        <v>2547</v>
      </c>
      <c r="C23" s="358"/>
      <c r="D23" s="358"/>
      <c r="E23" s="396"/>
      <c r="F23" s="395" t="str">
        <f t="shared" si="0"/>
        <v>是</v>
      </c>
    </row>
    <row r="24" ht="36" customHeight="1" spans="1:6">
      <c r="A24" s="361" t="s">
        <v>2548</v>
      </c>
      <c r="B24" s="357" t="s">
        <v>2549</v>
      </c>
      <c r="C24" s="358">
        <v>15</v>
      </c>
      <c r="D24" s="358">
        <v>80</v>
      </c>
      <c r="E24" s="396">
        <f>(D24-C24)/C24</f>
        <v>4.333</v>
      </c>
      <c r="F24" s="395" t="str">
        <f t="shared" si="0"/>
        <v>是</v>
      </c>
    </row>
    <row r="25" ht="36" customHeight="1" spans="1:6">
      <c r="A25" s="361" t="s">
        <v>2550</v>
      </c>
      <c r="B25" s="357" t="s">
        <v>2551</v>
      </c>
      <c r="C25" s="358"/>
      <c r="D25" s="358"/>
      <c r="E25" s="396"/>
      <c r="F25" s="395" t="str">
        <f t="shared" si="0"/>
        <v>是</v>
      </c>
    </row>
    <row r="26" ht="36" customHeight="1" spans="1:6">
      <c r="A26" s="361" t="s">
        <v>2552</v>
      </c>
      <c r="B26" s="357" t="s">
        <v>2553</v>
      </c>
      <c r="C26" s="358"/>
      <c r="D26" s="358"/>
      <c r="E26" s="396"/>
      <c r="F26" s="395" t="str">
        <f t="shared" si="0"/>
        <v>是</v>
      </c>
    </row>
    <row r="27" ht="36" customHeight="1" spans="1:6">
      <c r="A27" s="361" t="s">
        <v>2554</v>
      </c>
      <c r="B27" s="357" t="s">
        <v>2555</v>
      </c>
      <c r="C27" s="358">
        <v>1898</v>
      </c>
      <c r="D27" s="358"/>
      <c r="E27" s="396">
        <f>(D27-C27)/C27</f>
        <v>-1</v>
      </c>
      <c r="F27" s="395" t="str">
        <f t="shared" si="0"/>
        <v>是</v>
      </c>
    </row>
    <row r="28" ht="36" customHeight="1" spans="1:6">
      <c r="A28" s="361"/>
      <c r="B28" s="362"/>
      <c r="C28" s="363"/>
      <c r="D28" s="363"/>
      <c r="E28" s="398"/>
      <c r="F28" s="395" t="str">
        <f t="shared" si="0"/>
        <v>是</v>
      </c>
    </row>
    <row r="29" ht="36" customHeight="1" spans="1:6">
      <c r="A29" s="372"/>
      <c r="B29" s="373" t="s">
        <v>2556</v>
      </c>
      <c r="C29" s="358">
        <f>C4+C5+C6+C7+C8+C9+C10+C16+C17+C20+C21+C22+C23+C24+C25+C26+C27</f>
        <v>8839</v>
      </c>
      <c r="D29" s="358">
        <f>D4+D5+D6+D7+D8+D9+D10+D16+D17+D20+D21+D22+D23+D24+D25+D26+D27</f>
        <v>4360</v>
      </c>
      <c r="E29" s="396">
        <f>(D29-C29)/C29</f>
        <v>-0.507</v>
      </c>
      <c r="F29" s="395" t="str">
        <f t="shared" si="0"/>
        <v>是</v>
      </c>
    </row>
    <row r="30" ht="36" customHeight="1" spans="1:6">
      <c r="A30" s="431">
        <v>110</v>
      </c>
      <c r="B30" s="404" t="s">
        <v>59</v>
      </c>
      <c r="C30" s="405">
        <f>C31+C39+C40+C41</f>
        <v>66806</v>
      </c>
      <c r="D30" s="405">
        <f>D31+D39+D40+D41</f>
        <v>13770</v>
      </c>
      <c r="E30" s="396">
        <f>(D30-C30)/C30</f>
        <v>-0.794</v>
      </c>
      <c r="F30" s="395" t="str">
        <f t="shared" si="0"/>
        <v>是</v>
      </c>
    </row>
    <row r="31" ht="36" customHeight="1" spans="1:6">
      <c r="A31" s="431">
        <v>11004</v>
      </c>
      <c r="B31" s="404" t="s">
        <v>2557</v>
      </c>
      <c r="C31" s="405">
        <f>SUM(C32:C38)</f>
        <v>3537</v>
      </c>
      <c r="D31" s="405">
        <f>SUM(D32:D38)</f>
        <v>1916</v>
      </c>
      <c r="E31" s="396">
        <f>(D31-C31)/C31</f>
        <v>-0.458</v>
      </c>
      <c r="F31" s="395" t="str">
        <f t="shared" si="0"/>
        <v>是</v>
      </c>
    </row>
    <row r="32" ht="36" customHeight="1" spans="1:6">
      <c r="A32" s="410">
        <v>1100402</v>
      </c>
      <c r="B32" s="407" t="s">
        <v>2558</v>
      </c>
      <c r="C32" s="408"/>
      <c r="D32" s="409"/>
      <c r="E32" s="396"/>
      <c r="F32" s="395" t="str">
        <f t="shared" si="0"/>
        <v>是</v>
      </c>
    </row>
    <row r="33" ht="36" customHeight="1" spans="1:6">
      <c r="A33" s="410">
        <v>1100403</v>
      </c>
      <c r="B33" s="407" t="s">
        <v>2559</v>
      </c>
      <c r="C33" s="408"/>
      <c r="D33" s="409"/>
      <c r="E33" s="396"/>
      <c r="F33" s="395"/>
    </row>
    <row r="34" ht="36" customHeight="1" spans="1:6">
      <c r="A34" s="410">
        <v>1100405</v>
      </c>
      <c r="B34" s="407" t="s">
        <v>2560</v>
      </c>
      <c r="C34" s="408">
        <v>20</v>
      </c>
      <c r="D34" s="409">
        <v>90</v>
      </c>
      <c r="E34" s="396">
        <f t="shared" ref="E32:E42" si="1">(D34-C34)/C34</f>
        <v>3.5</v>
      </c>
      <c r="F34" s="395"/>
    </row>
    <row r="35" ht="36" customHeight="1" spans="1:6">
      <c r="A35" s="410">
        <v>1100406</v>
      </c>
      <c r="B35" s="407" t="s">
        <v>2561</v>
      </c>
      <c r="C35" s="408">
        <v>83</v>
      </c>
      <c r="D35" s="409"/>
      <c r="E35" s="396">
        <f t="shared" si="1"/>
        <v>-1</v>
      </c>
      <c r="F35" s="395"/>
    </row>
    <row r="36" ht="36" customHeight="1" spans="1:6">
      <c r="A36" s="410">
        <v>1100408</v>
      </c>
      <c r="B36" s="407" t="s">
        <v>2562</v>
      </c>
      <c r="C36" s="408">
        <v>330</v>
      </c>
      <c r="D36" s="409">
        <v>300</v>
      </c>
      <c r="E36" s="396">
        <f t="shared" si="1"/>
        <v>-0.091</v>
      </c>
      <c r="F36" s="395"/>
    </row>
    <row r="37" ht="36" customHeight="1" spans="1:6">
      <c r="A37" s="410">
        <v>1100409</v>
      </c>
      <c r="B37" s="407" t="s">
        <v>2563</v>
      </c>
      <c r="C37" s="408">
        <v>2071</v>
      </c>
      <c r="D37" s="409">
        <v>486</v>
      </c>
      <c r="E37" s="396">
        <f t="shared" si="1"/>
        <v>-0.765</v>
      </c>
      <c r="F37" s="395"/>
    </row>
    <row r="38" ht="36" customHeight="1" spans="1:6">
      <c r="A38" s="410">
        <v>1100499</v>
      </c>
      <c r="B38" s="407" t="s">
        <v>2564</v>
      </c>
      <c r="C38" s="408">
        <v>1033</v>
      </c>
      <c r="D38" s="409">
        <v>1040</v>
      </c>
      <c r="E38" s="396">
        <f t="shared" si="1"/>
        <v>0.007</v>
      </c>
      <c r="F38" s="395"/>
    </row>
    <row r="39" ht="36" customHeight="1" spans="1:6">
      <c r="A39" s="410">
        <v>11008</v>
      </c>
      <c r="B39" s="407" t="s">
        <v>62</v>
      </c>
      <c r="C39" s="408">
        <v>3867</v>
      </c>
      <c r="D39" s="409">
        <v>4999</v>
      </c>
      <c r="E39" s="396">
        <f t="shared" si="1"/>
        <v>0.293</v>
      </c>
      <c r="F39" s="395" t="str">
        <f>IF(LEN(A39)=7,"是",IF(B39&lt;&gt;"",IF(SUM(C39:D39)&lt;&gt;0,"是","否"),"是"))</f>
        <v>是</v>
      </c>
    </row>
    <row r="40" ht="36" customHeight="1" spans="1:6">
      <c r="A40" s="410">
        <v>11009</v>
      </c>
      <c r="B40" s="407" t="s">
        <v>63</v>
      </c>
      <c r="C40" s="408">
        <v>27402</v>
      </c>
      <c r="D40" s="409">
        <v>6855</v>
      </c>
      <c r="E40" s="396">
        <f t="shared" si="1"/>
        <v>-0.75</v>
      </c>
      <c r="F40" s="395" t="str">
        <f>IF(LEN(A40)=7,"是",IF(B40&lt;&gt;"",IF(SUM(C40:D40)&lt;&gt;0,"是","否"),"是"))</f>
        <v>是</v>
      </c>
    </row>
    <row r="41" ht="36" customHeight="1" spans="1:6">
      <c r="A41" s="410">
        <v>11011</v>
      </c>
      <c r="B41" s="432" t="s">
        <v>2565</v>
      </c>
      <c r="C41" s="408">
        <v>32000</v>
      </c>
      <c r="D41" s="409"/>
      <c r="E41" s="396">
        <f t="shared" si="1"/>
        <v>-1</v>
      </c>
      <c r="F41" s="395"/>
    </row>
    <row r="42" ht="36" customHeight="1" spans="1:6">
      <c r="A42" s="412"/>
      <c r="B42" s="413" t="s">
        <v>69</v>
      </c>
      <c r="C42" s="405">
        <f>C29+C30</f>
        <v>75645</v>
      </c>
      <c r="D42" s="405">
        <f>D29+D30</f>
        <v>18130</v>
      </c>
      <c r="E42" s="396">
        <f t="shared" si="1"/>
        <v>-0.76</v>
      </c>
      <c r="F42" s="395" t="str">
        <f>IF(LEN(A42)=7,"是",IF(B42&lt;&gt;"",IF(SUM(C42:D42)&lt;&gt;0,"是","否"),"是"))</f>
        <v>是</v>
      </c>
    </row>
    <row r="43" spans="3:4">
      <c r="C43" s="433"/>
      <c r="D43" s="433"/>
    </row>
    <row r="45" spans="3:4">
      <c r="C45" s="433"/>
      <c r="D45" s="433"/>
    </row>
    <row r="47" spans="3:4">
      <c r="C47" s="433"/>
      <c r="D47" s="433"/>
    </row>
    <row r="48" spans="3:4">
      <c r="C48" s="433"/>
      <c r="D48" s="433"/>
    </row>
    <row r="50" spans="3:4">
      <c r="C50" s="433"/>
      <c r="D50" s="433"/>
    </row>
    <row r="51" spans="3:4">
      <c r="C51" s="433"/>
      <c r="D51" s="433"/>
    </row>
    <row r="52" spans="3:4">
      <c r="C52" s="433"/>
      <c r="D52" s="433"/>
    </row>
    <row r="53" spans="3:4">
      <c r="C53" s="433"/>
      <c r="D53" s="433"/>
    </row>
    <row r="55" spans="3:4">
      <c r="C55" s="433"/>
      <c r="D55" s="433"/>
    </row>
  </sheetData>
  <mergeCells count="1">
    <mergeCell ref="A1:E1"/>
  </mergeCells>
  <conditionalFormatting sqref="B31">
    <cfRule type="expression" dxfId="116" priority="4" stopIfTrue="1">
      <formula>"len($A:$A)=3"</formula>
    </cfRule>
  </conditionalFormatting>
  <conditionalFormatting sqref="B33">
    <cfRule type="expression" dxfId="117" priority="2" stopIfTrue="1">
      <formula>"len($A:$A)=3"</formula>
    </cfRule>
  </conditionalFormatting>
  <conditionalFormatting sqref="B41">
    <cfRule type="expression" dxfId="118" priority="1" stopIfTrue="1">
      <formula>"len($A:$A)=3"</formula>
    </cfRule>
  </conditionalFormatting>
  <conditionalFormatting sqref="D32:D39">
    <cfRule type="expression" dxfId="119" priority="9" stopIfTrue="1">
      <formula>"len($A:$A)=3"</formula>
    </cfRule>
  </conditionalFormatting>
  <conditionalFormatting sqref="B30 B34:B38 B32">
    <cfRule type="expression" dxfId="120" priority="6" stopIfTrue="1">
      <formula>"len($A:$A)=3"</formula>
    </cfRule>
  </conditionalFormatting>
  <conditionalFormatting sqref="D30:D38 C30:C39">
    <cfRule type="expression" dxfId="12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290"/>
  <sheetViews>
    <sheetView showGridLines="0" showZeros="0" view="pageBreakPreview" zoomScale="80" zoomScaleNormal="115" zoomScaleSheetLayoutView="80" workbookViewId="0">
      <pane xSplit="1" ySplit="3" topLeftCell="B269" activePane="bottomRight" state="frozen"/>
      <selection/>
      <selection pane="topRight"/>
      <selection pane="bottomLeft"/>
      <selection pane="bottomRight" activeCell="C276" sqref="C276"/>
    </sheetView>
  </sheetViews>
  <sheetFormatPr defaultColWidth="9" defaultRowHeight="14.25"/>
  <cols>
    <col min="1" max="1" width="21.5" style="344" customWidth="1"/>
    <col min="2" max="2" width="50.7583333333333" style="344" customWidth="1"/>
    <col min="3" max="4" width="20.625" style="344" customWidth="1"/>
    <col min="5" max="5" width="20.625" style="416" customWidth="1"/>
    <col min="6" max="6" width="3.75833333333333" style="346" hidden="1" customWidth="1"/>
    <col min="7" max="7" width="9" style="344" hidden="1" customWidth="1"/>
    <col min="8" max="16384" width="9" style="344"/>
  </cols>
  <sheetData>
    <row r="1" s="414" customFormat="1" ht="45" customHeight="1" spans="1:16384">
      <c r="A1" s="417"/>
      <c r="B1" s="345" t="s">
        <v>2566</v>
      </c>
      <c r="C1" s="345"/>
      <c r="D1" s="345"/>
      <c r="E1" s="345"/>
      <c r="XFC1" s="344"/>
      <c r="XFD1" s="344"/>
    </row>
    <row r="2" s="347" customFormat="1" ht="20.1" customHeight="1" spans="2:6">
      <c r="B2" s="348"/>
      <c r="C2" s="348"/>
      <c r="D2" s="348"/>
      <c r="E2" s="349" t="s">
        <v>2</v>
      </c>
      <c r="F2" s="350"/>
    </row>
    <row r="3" s="355" customFormat="1" ht="45" customHeight="1" spans="1:7">
      <c r="A3" s="351" t="s">
        <v>3</v>
      </c>
      <c r="B3" s="352" t="s">
        <v>4</v>
      </c>
      <c r="C3" s="353" t="s">
        <v>5</v>
      </c>
      <c r="D3" s="353" t="s">
        <v>6</v>
      </c>
      <c r="E3" s="353" t="s">
        <v>7</v>
      </c>
      <c r="F3" s="354" t="s">
        <v>2507</v>
      </c>
      <c r="G3" s="355" t="s">
        <v>2567</v>
      </c>
    </row>
    <row r="4" ht="38" customHeight="1" spans="1:7">
      <c r="A4" s="356" t="s">
        <v>83</v>
      </c>
      <c r="B4" s="357" t="s">
        <v>2568</v>
      </c>
      <c r="C4" s="358">
        <f>SUM(C5:C19)</f>
        <v>0</v>
      </c>
      <c r="D4" s="358">
        <v>125</v>
      </c>
      <c r="E4" s="394" t="str">
        <f>IF(C4&gt;0,D4/C4-1,IF(C4&lt;0,-(D4/C4-1),""))</f>
        <v/>
      </c>
      <c r="F4" s="360" t="str">
        <f t="shared" ref="F4:F67" si="0">IF(LEN(A4)=3,"是",IF(B4&lt;&gt;"",IF(SUM(C4:D4)&lt;&gt;0,"是","否"),"是"))</f>
        <v>是</v>
      </c>
      <c r="G4" s="344" t="str">
        <f t="shared" ref="G4:G67" si="1">IF(LEN(A4)=3,"类",IF(LEN(A4)=5,"款","项"))</f>
        <v>类</v>
      </c>
    </row>
    <row r="5" ht="38" customHeight="1" spans="1:7">
      <c r="A5" s="361" t="s">
        <v>2569</v>
      </c>
      <c r="B5" s="362" t="s">
        <v>2570</v>
      </c>
      <c r="C5" s="363"/>
      <c r="D5" s="363">
        <v>125</v>
      </c>
      <c r="E5" s="394" t="str">
        <f t="shared" ref="E5:E10" si="2">IF(C5&gt;0,D5/C5-1,IF(C5&lt;0,-(D5/C5-1),""))</f>
        <v/>
      </c>
      <c r="F5" s="360" t="str">
        <f t="shared" si="0"/>
        <v>是</v>
      </c>
      <c r="G5" s="344" t="str">
        <f t="shared" si="1"/>
        <v>款</v>
      </c>
    </row>
    <row r="6" ht="38" customHeight="1" spans="1:7">
      <c r="A6" s="361" t="s">
        <v>2571</v>
      </c>
      <c r="B6" s="364" t="s">
        <v>2572</v>
      </c>
      <c r="C6" s="365"/>
      <c r="D6" s="365">
        <v>1</v>
      </c>
      <c r="E6" s="394" t="str">
        <f t="shared" si="2"/>
        <v/>
      </c>
      <c r="F6" s="360" t="str">
        <f t="shared" si="0"/>
        <v>是</v>
      </c>
      <c r="G6" s="344" t="str">
        <f t="shared" si="1"/>
        <v>项</v>
      </c>
    </row>
    <row r="7" ht="38" customHeight="1" spans="1:7">
      <c r="A7" s="361" t="s">
        <v>2573</v>
      </c>
      <c r="B7" s="364" t="s">
        <v>2574</v>
      </c>
      <c r="C7" s="365"/>
      <c r="D7" s="365">
        <v>80</v>
      </c>
      <c r="E7" s="394" t="str">
        <f t="shared" si="2"/>
        <v/>
      </c>
      <c r="F7" s="360" t="str">
        <f t="shared" si="0"/>
        <v>是</v>
      </c>
      <c r="G7" s="344" t="str">
        <f t="shared" si="1"/>
        <v>项</v>
      </c>
    </row>
    <row r="8" ht="38" customHeight="1" spans="1:7">
      <c r="A8" s="361" t="s">
        <v>2575</v>
      </c>
      <c r="B8" s="364" t="s">
        <v>2576</v>
      </c>
      <c r="C8" s="365"/>
      <c r="D8" s="365"/>
      <c r="E8" s="394" t="str">
        <f t="shared" si="2"/>
        <v/>
      </c>
      <c r="F8" s="360" t="str">
        <f t="shared" si="0"/>
        <v>否</v>
      </c>
      <c r="G8" s="344" t="str">
        <f t="shared" si="1"/>
        <v>项</v>
      </c>
    </row>
    <row r="9" s="337" customFormat="1" ht="38" customHeight="1" spans="1:7">
      <c r="A9" s="361" t="s">
        <v>2577</v>
      </c>
      <c r="B9" s="364" t="s">
        <v>2578</v>
      </c>
      <c r="C9" s="365"/>
      <c r="D9" s="365"/>
      <c r="E9" s="394" t="str">
        <f t="shared" si="2"/>
        <v/>
      </c>
      <c r="F9" s="360" t="str">
        <f t="shared" si="0"/>
        <v>否</v>
      </c>
      <c r="G9" s="344" t="str">
        <f t="shared" si="1"/>
        <v>项</v>
      </c>
    </row>
    <row r="10" ht="38" customHeight="1" spans="1:7">
      <c r="A10" s="361" t="s">
        <v>2579</v>
      </c>
      <c r="B10" s="364" t="s">
        <v>2580</v>
      </c>
      <c r="C10" s="365"/>
      <c r="D10" s="365">
        <v>44</v>
      </c>
      <c r="E10" s="394" t="str">
        <f t="shared" si="2"/>
        <v/>
      </c>
      <c r="F10" s="360" t="str">
        <f t="shared" si="0"/>
        <v>是</v>
      </c>
      <c r="G10" s="344" t="str">
        <f t="shared" si="1"/>
        <v>项</v>
      </c>
    </row>
    <row r="11" ht="38" customHeight="1" spans="1:7">
      <c r="A11" s="361" t="s">
        <v>2581</v>
      </c>
      <c r="B11" s="362" t="s">
        <v>2582</v>
      </c>
      <c r="C11" s="363"/>
      <c r="D11" s="363"/>
      <c r="E11" s="359"/>
      <c r="F11" s="360" t="str">
        <f t="shared" si="0"/>
        <v>否</v>
      </c>
      <c r="G11" s="344" t="str">
        <f t="shared" si="1"/>
        <v>款</v>
      </c>
    </row>
    <row r="12" s="337" customFormat="1" ht="38" customHeight="1" spans="1:7">
      <c r="A12" s="361" t="s">
        <v>2583</v>
      </c>
      <c r="B12" s="364" t="s">
        <v>2584</v>
      </c>
      <c r="C12" s="365"/>
      <c r="D12" s="365"/>
      <c r="E12" s="359" t="str">
        <f t="shared" ref="E4:E67" si="3">IF(C12&gt;0,D12/C12-1,IF(C12&lt;0,-(D12/C12-1),""))</f>
        <v/>
      </c>
      <c r="F12" s="360" t="str">
        <f t="shared" si="0"/>
        <v>否</v>
      </c>
      <c r="G12" s="344" t="str">
        <f t="shared" si="1"/>
        <v>项</v>
      </c>
    </row>
    <row r="13" ht="38" customHeight="1" spans="1:7">
      <c r="A13" s="361" t="s">
        <v>2585</v>
      </c>
      <c r="B13" s="364" t="s">
        <v>2586</v>
      </c>
      <c r="C13" s="365"/>
      <c r="D13" s="365"/>
      <c r="E13" s="359" t="str">
        <f t="shared" si="3"/>
        <v/>
      </c>
      <c r="F13" s="360" t="str">
        <f t="shared" si="0"/>
        <v>否</v>
      </c>
      <c r="G13" s="344" t="str">
        <f t="shared" si="1"/>
        <v>项</v>
      </c>
    </row>
    <row r="14" s="337" customFormat="1" ht="38" customHeight="1" spans="1:7">
      <c r="A14" s="361" t="s">
        <v>2587</v>
      </c>
      <c r="B14" s="364" t="s">
        <v>2588</v>
      </c>
      <c r="C14" s="365"/>
      <c r="D14" s="365"/>
      <c r="E14" s="359" t="str">
        <f t="shared" si="3"/>
        <v/>
      </c>
      <c r="F14" s="360" t="str">
        <f t="shared" si="0"/>
        <v>否</v>
      </c>
      <c r="G14" s="344" t="str">
        <f t="shared" si="1"/>
        <v>项</v>
      </c>
    </row>
    <row r="15" ht="38" customHeight="1" spans="1:7">
      <c r="A15" s="361" t="s">
        <v>2589</v>
      </c>
      <c r="B15" s="364" t="s">
        <v>2590</v>
      </c>
      <c r="C15" s="365"/>
      <c r="D15" s="365"/>
      <c r="E15" s="359" t="str">
        <f t="shared" si="3"/>
        <v/>
      </c>
      <c r="F15" s="360" t="str">
        <f t="shared" si="0"/>
        <v>否</v>
      </c>
      <c r="G15" s="344" t="str">
        <f t="shared" si="1"/>
        <v>项</v>
      </c>
    </row>
    <row r="16" ht="38" customHeight="1" spans="1:7">
      <c r="A16" s="361" t="s">
        <v>2591</v>
      </c>
      <c r="B16" s="364" t="s">
        <v>2592</v>
      </c>
      <c r="C16" s="365"/>
      <c r="D16" s="365"/>
      <c r="E16" s="359" t="str">
        <f t="shared" si="3"/>
        <v/>
      </c>
      <c r="F16" s="360" t="str">
        <f t="shared" si="0"/>
        <v>否</v>
      </c>
      <c r="G16" s="344" t="str">
        <f t="shared" si="1"/>
        <v>项</v>
      </c>
    </row>
    <row r="17" s="337" customFormat="1" ht="38" customHeight="1" spans="1:7">
      <c r="A17" s="361" t="s">
        <v>2593</v>
      </c>
      <c r="B17" s="364" t="s">
        <v>2594</v>
      </c>
      <c r="C17" s="365"/>
      <c r="D17" s="365"/>
      <c r="E17" s="359" t="str">
        <f t="shared" si="3"/>
        <v/>
      </c>
      <c r="F17" s="360" t="str">
        <f t="shared" si="0"/>
        <v>否</v>
      </c>
      <c r="G17" s="344" t="str">
        <f t="shared" si="1"/>
        <v>款</v>
      </c>
    </row>
    <row r="18" s="337" customFormat="1" ht="38" customHeight="1" spans="1:7">
      <c r="A18" s="361" t="s">
        <v>2595</v>
      </c>
      <c r="B18" s="364" t="s">
        <v>2596</v>
      </c>
      <c r="C18" s="365"/>
      <c r="D18" s="365"/>
      <c r="E18" s="359" t="str">
        <f t="shared" si="3"/>
        <v/>
      </c>
      <c r="F18" s="360" t="str">
        <f t="shared" si="0"/>
        <v>否</v>
      </c>
      <c r="G18" s="344" t="str">
        <f t="shared" si="1"/>
        <v>项</v>
      </c>
    </row>
    <row r="19" s="337" customFormat="1" ht="38" customHeight="1" spans="1:7">
      <c r="A19" s="361" t="s">
        <v>2597</v>
      </c>
      <c r="B19" s="364" t="s">
        <v>2598</v>
      </c>
      <c r="C19" s="365"/>
      <c r="D19" s="365"/>
      <c r="E19" s="359" t="str">
        <f t="shared" si="3"/>
        <v/>
      </c>
      <c r="F19" s="360" t="str">
        <f t="shared" si="0"/>
        <v>否</v>
      </c>
      <c r="G19" s="344" t="str">
        <f t="shared" si="1"/>
        <v>项</v>
      </c>
    </row>
    <row r="20" ht="38" customHeight="1" spans="1:7">
      <c r="A20" s="356" t="s">
        <v>85</v>
      </c>
      <c r="B20" s="357" t="s">
        <v>2599</v>
      </c>
      <c r="C20" s="358">
        <v>395</v>
      </c>
      <c r="D20" s="358">
        <f>D21+D25+D29</f>
        <v>0</v>
      </c>
      <c r="E20" s="359">
        <f t="shared" si="3"/>
        <v>-1</v>
      </c>
      <c r="F20" s="360" t="str">
        <f t="shared" si="0"/>
        <v>是</v>
      </c>
      <c r="G20" s="344" t="str">
        <f t="shared" si="1"/>
        <v>类</v>
      </c>
    </row>
    <row r="21" ht="38" customHeight="1" spans="1:7">
      <c r="A21" s="361" t="s">
        <v>2600</v>
      </c>
      <c r="B21" s="362" t="s">
        <v>2601</v>
      </c>
      <c r="C21" s="363">
        <v>0</v>
      </c>
      <c r="D21" s="363">
        <f>SUM(D22:D24)</f>
        <v>0</v>
      </c>
      <c r="E21" s="359" t="str">
        <f t="shared" ref="E21:E27" si="4">IF(C21&gt;0,D21/C21-1,IF(C21&lt;0,-(D21/C21-1),""))</f>
        <v/>
      </c>
      <c r="F21" s="360" t="str">
        <f t="shared" si="0"/>
        <v>否</v>
      </c>
      <c r="G21" s="344" t="str">
        <f t="shared" si="1"/>
        <v>款</v>
      </c>
    </row>
    <row r="22" ht="38" customHeight="1" spans="1:7">
      <c r="A22" s="361" t="s">
        <v>2602</v>
      </c>
      <c r="B22" s="364" t="s">
        <v>2603</v>
      </c>
      <c r="C22" s="365">
        <v>0</v>
      </c>
      <c r="D22" s="365"/>
      <c r="E22" s="359" t="str">
        <f t="shared" si="4"/>
        <v/>
      </c>
      <c r="F22" s="360" t="str">
        <f t="shared" si="0"/>
        <v>否</v>
      </c>
      <c r="G22" s="344" t="str">
        <f t="shared" si="1"/>
        <v>项</v>
      </c>
    </row>
    <row r="23" ht="38" customHeight="1" spans="1:7">
      <c r="A23" s="361" t="s">
        <v>2604</v>
      </c>
      <c r="B23" s="364" t="s">
        <v>2605</v>
      </c>
      <c r="C23" s="365">
        <v>0</v>
      </c>
      <c r="D23" s="365"/>
      <c r="E23" s="359" t="str">
        <f t="shared" si="4"/>
        <v/>
      </c>
      <c r="F23" s="360" t="str">
        <f t="shared" si="0"/>
        <v>否</v>
      </c>
      <c r="G23" s="344" t="str">
        <f t="shared" si="1"/>
        <v>项</v>
      </c>
    </row>
    <row r="24" ht="38" customHeight="1" spans="1:7">
      <c r="A24" s="361" t="s">
        <v>2606</v>
      </c>
      <c r="B24" s="364" t="s">
        <v>2607</v>
      </c>
      <c r="C24" s="365">
        <v>0</v>
      </c>
      <c r="D24" s="365"/>
      <c r="E24" s="359" t="str">
        <f t="shared" si="4"/>
        <v/>
      </c>
      <c r="F24" s="360" t="str">
        <f t="shared" si="0"/>
        <v>否</v>
      </c>
      <c r="G24" s="344" t="str">
        <f t="shared" si="1"/>
        <v>项</v>
      </c>
    </row>
    <row r="25" ht="38" customHeight="1" spans="1:7">
      <c r="A25" s="361" t="s">
        <v>2608</v>
      </c>
      <c r="B25" s="362" t="s">
        <v>2609</v>
      </c>
      <c r="C25" s="363">
        <v>395</v>
      </c>
      <c r="D25" s="363"/>
      <c r="E25" s="359">
        <f t="shared" si="4"/>
        <v>-1</v>
      </c>
      <c r="F25" s="360" t="str">
        <f t="shared" si="0"/>
        <v>是</v>
      </c>
      <c r="G25" s="344" t="str">
        <f t="shared" si="1"/>
        <v>款</v>
      </c>
    </row>
    <row r="26" s="337" customFormat="1" ht="38" customHeight="1" spans="1:7">
      <c r="A26" s="361" t="s">
        <v>2610</v>
      </c>
      <c r="B26" s="364" t="s">
        <v>2603</v>
      </c>
      <c r="C26" s="365">
        <v>71</v>
      </c>
      <c r="D26" s="365"/>
      <c r="E26" s="359">
        <f t="shared" si="4"/>
        <v>-1</v>
      </c>
      <c r="F26" s="360" t="str">
        <f t="shared" si="0"/>
        <v>是</v>
      </c>
      <c r="G26" s="344" t="str">
        <f t="shared" si="1"/>
        <v>项</v>
      </c>
    </row>
    <row r="27" ht="38" customHeight="1" spans="1:7">
      <c r="A27" s="361" t="s">
        <v>2611</v>
      </c>
      <c r="B27" s="364" t="s">
        <v>2605</v>
      </c>
      <c r="C27" s="365">
        <v>324</v>
      </c>
      <c r="D27" s="365"/>
      <c r="E27" s="359">
        <f t="shared" si="4"/>
        <v>-1</v>
      </c>
      <c r="F27" s="360" t="str">
        <f t="shared" si="0"/>
        <v>是</v>
      </c>
      <c r="G27" s="344" t="str">
        <f t="shared" si="1"/>
        <v>项</v>
      </c>
    </row>
    <row r="28" ht="38" customHeight="1" spans="1:7">
      <c r="A28" s="361" t="s">
        <v>2612</v>
      </c>
      <c r="B28" s="364" t="s">
        <v>2613</v>
      </c>
      <c r="C28" s="365">
        <v>0</v>
      </c>
      <c r="D28" s="365"/>
      <c r="E28" s="359" t="str">
        <f t="shared" si="3"/>
        <v/>
      </c>
      <c r="F28" s="360" t="str">
        <f t="shared" si="0"/>
        <v>否</v>
      </c>
      <c r="G28" s="344" t="str">
        <f t="shared" si="1"/>
        <v>项</v>
      </c>
    </row>
    <row r="29" s="340" customFormat="1" ht="38" customHeight="1" spans="1:7">
      <c r="A29" s="361" t="s">
        <v>2614</v>
      </c>
      <c r="B29" s="362" t="s">
        <v>2615</v>
      </c>
      <c r="C29" s="363">
        <v>0</v>
      </c>
      <c r="D29" s="363"/>
      <c r="E29" s="359"/>
      <c r="F29" s="360" t="str">
        <f t="shared" si="0"/>
        <v>否</v>
      </c>
      <c r="G29" s="344" t="str">
        <f t="shared" si="1"/>
        <v>款</v>
      </c>
    </row>
    <row r="30" s="337" customFormat="1" ht="38" customHeight="1" spans="1:7">
      <c r="A30" s="361" t="s">
        <v>2616</v>
      </c>
      <c r="B30" s="364" t="s">
        <v>2605</v>
      </c>
      <c r="C30" s="365">
        <v>0</v>
      </c>
      <c r="D30" s="365">
        <v>0</v>
      </c>
      <c r="E30" s="359" t="str">
        <f t="shared" si="3"/>
        <v/>
      </c>
      <c r="F30" s="360" t="str">
        <f t="shared" si="0"/>
        <v>否</v>
      </c>
      <c r="G30" s="344" t="str">
        <f t="shared" si="1"/>
        <v>项</v>
      </c>
    </row>
    <row r="31" s="337" customFormat="1" ht="38" customHeight="1" spans="1:7">
      <c r="A31" s="361" t="s">
        <v>2617</v>
      </c>
      <c r="B31" s="364" t="s">
        <v>2618</v>
      </c>
      <c r="C31" s="365">
        <v>0</v>
      </c>
      <c r="D31" s="365"/>
      <c r="E31" s="359" t="str">
        <f t="shared" si="3"/>
        <v/>
      </c>
      <c r="F31" s="360" t="str">
        <f t="shared" si="0"/>
        <v>否</v>
      </c>
      <c r="G31" s="344" t="str">
        <f t="shared" si="1"/>
        <v>项</v>
      </c>
    </row>
    <row r="32" ht="38" customHeight="1" spans="1:7">
      <c r="A32" s="356" t="s">
        <v>89</v>
      </c>
      <c r="B32" s="357" t="s">
        <v>2619</v>
      </c>
      <c r="C32" s="358">
        <f>C33+C38</f>
        <v>0</v>
      </c>
      <c r="D32" s="358"/>
      <c r="E32" s="394"/>
      <c r="F32" s="360" t="str">
        <f t="shared" si="0"/>
        <v>是</v>
      </c>
      <c r="G32" s="344" t="str">
        <f t="shared" si="1"/>
        <v>类</v>
      </c>
    </row>
    <row r="33" ht="38" customHeight="1" spans="1:7">
      <c r="A33" s="361" t="s">
        <v>2620</v>
      </c>
      <c r="B33" s="362" t="s">
        <v>2621</v>
      </c>
      <c r="C33" s="363">
        <f>SUM(C34:C37)</f>
        <v>0</v>
      </c>
      <c r="D33" s="363"/>
      <c r="E33" s="359"/>
      <c r="F33" s="360" t="str">
        <f t="shared" si="0"/>
        <v>否</v>
      </c>
      <c r="G33" s="344" t="str">
        <f t="shared" si="1"/>
        <v>款</v>
      </c>
    </row>
    <row r="34" s="337" customFormat="1" ht="38" customHeight="1" spans="1:7">
      <c r="A34" s="361">
        <v>2116001</v>
      </c>
      <c r="B34" s="364" t="s">
        <v>2622</v>
      </c>
      <c r="C34" s="365"/>
      <c r="D34" s="365"/>
      <c r="E34" s="359" t="str">
        <f t="shared" si="3"/>
        <v/>
      </c>
      <c r="F34" s="360" t="str">
        <f t="shared" si="0"/>
        <v>否</v>
      </c>
      <c r="G34" s="344" t="str">
        <f t="shared" si="1"/>
        <v>项</v>
      </c>
    </row>
    <row r="35" s="337" customFormat="1" ht="38" customHeight="1" spans="1:7">
      <c r="A35" s="361">
        <v>2116002</v>
      </c>
      <c r="B35" s="364" t="s">
        <v>2623</v>
      </c>
      <c r="C35" s="365"/>
      <c r="D35" s="365"/>
      <c r="E35" s="359" t="str">
        <f t="shared" si="3"/>
        <v/>
      </c>
      <c r="F35" s="360" t="str">
        <f t="shared" si="0"/>
        <v>否</v>
      </c>
      <c r="G35" s="344" t="str">
        <f t="shared" si="1"/>
        <v>项</v>
      </c>
    </row>
    <row r="36" s="337" customFormat="1" ht="38" customHeight="1" spans="1:7">
      <c r="A36" s="361">
        <v>2116003</v>
      </c>
      <c r="B36" s="364" t="s">
        <v>2624</v>
      </c>
      <c r="C36" s="365"/>
      <c r="D36" s="365"/>
      <c r="E36" s="359" t="str">
        <f t="shared" si="3"/>
        <v/>
      </c>
      <c r="F36" s="360" t="str">
        <f t="shared" si="0"/>
        <v>否</v>
      </c>
      <c r="G36" s="344" t="str">
        <f t="shared" si="1"/>
        <v>项</v>
      </c>
    </row>
    <row r="37" s="340" customFormat="1" ht="38" customHeight="1" spans="1:7">
      <c r="A37" s="361">
        <v>2116099</v>
      </c>
      <c r="B37" s="364" t="s">
        <v>2625</v>
      </c>
      <c r="C37" s="365"/>
      <c r="D37" s="365"/>
      <c r="E37" s="359" t="str">
        <f t="shared" si="3"/>
        <v/>
      </c>
      <c r="F37" s="360" t="str">
        <f t="shared" si="0"/>
        <v>否</v>
      </c>
      <c r="G37" s="344" t="str">
        <f t="shared" si="1"/>
        <v>项</v>
      </c>
    </row>
    <row r="38" s="337" customFormat="1" ht="38" customHeight="1" spans="1:7">
      <c r="A38" s="361">
        <v>21161</v>
      </c>
      <c r="B38" s="364" t="s">
        <v>2626</v>
      </c>
      <c r="C38" s="365">
        <f>SUM(C39:C42)</f>
        <v>0</v>
      </c>
      <c r="D38" s="365">
        <f>SUM(D39:D42)</f>
        <v>0</v>
      </c>
      <c r="E38" s="359" t="str">
        <f t="shared" si="3"/>
        <v/>
      </c>
      <c r="F38" s="360" t="str">
        <f t="shared" si="0"/>
        <v>否</v>
      </c>
      <c r="G38" s="344" t="str">
        <f t="shared" si="1"/>
        <v>款</v>
      </c>
    </row>
    <row r="39" ht="38" customHeight="1" spans="1:7">
      <c r="A39" s="361">
        <v>2116101</v>
      </c>
      <c r="B39" s="364" t="s">
        <v>2627</v>
      </c>
      <c r="C39" s="365">
        <v>0</v>
      </c>
      <c r="D39" s="365">
        <v>0</v>
      </c>
      <c r="E39" s="359" t="str">
        <f t="shared" si="3"/>
        <v/>
      </c>
      <c r="F39" s="360" t="str">
        <f t="shared" si="0"/>
        <v>否</v>
      </c>
      <c r="G39" s="344" t="str">
        <f t="shared" si="1"/>
        <v>项</v>
      </c>
    </row>
    <row r="40" ht="38" customHeight="1" spans="1:7">
      <c r="A40" s="361">
        <v>2116102</v>
      </c>
      <c r="B40" s="364" t="s">
        <v>2628</v>
      </c>
      <c r="C40" s="365">
        <v>0</v>
      </c>
      <c r="D40" s="365">
        <v>0</v>
      </c>
      <c r="E40" s="359" t="str">
        <f t="shared" si="3"/>
        <v/>
      </c>
      <c r="F40" s="360" t="str">
        <f t="shared" si="0"/>
        <v>否</v>
      </c>
      <c r="G40" s="344" t="str">
        <f t="shared" si="1"/>
        <v>项</v>
      </c>
    </row>
    <row r="41" ht="38" customHeight="1" spans="1:7">
      <c r="A41" s="361">
        <v>2116103</v>
      </c>
      <c r="B41" s="364" t="s">
        <v>2629</v>
      </c>
      <c r="C41" s="365">
        <v>0</v>
      </c>
      <c r="D41" s="365">
        <v>0</v>
      </c>
      <c r="E41" s="359" t="str">
        <f t="shared" si="3"/>
        <v/>
      </c>
      <c r="F41" s="360" t="str">
        <f t="shared" si="0"/>
        <v>否</v>
      </c>
      <c r="G41" s="344" t="str">
        <f t="shared" si="1"/>
        <v>项</v>
      </c>
    </row>
    <row r="42" ht="38" customHeight="1" spans="1:7">
      <c r="A42" s="361">
        <v>2116104</v>
      </c>
      <c r="B42" s="364" t="s">
        <v>2630</v>
      </c>
      <c r="C42" s="365">
        <v>0</v>
      </c>
      <c r="D42" s="365">
        <v>0</v>
      </c>
      <c r="E42" s="359" t="str">
        <f t="shared" si="3"/>
        <v/>
      </c>
      <c r="F42" s="360" t="str">
        <f t="shared" si="0"/>
        <v>否</v>
      </c>
      <c r="G42" s="344" t="str">
        <f t="shared" si="1"/>
        <v>项</v>
      </c>
    </row>
    <row r="43" ht="38" customHeight="1" spans="1:7">
      <c r="A43" s="356" t="s">
        <v>91</v>
      </c>
      <c r="B43" s="357" t="s">
        <v>2631</v>
      </c>
      <c r="C43" s="358">
        <f>C44+C59+C63+C64+C70+C74+C78+C82+C88+C91</f>
        <v>31309</v>
      </c>
      <c r="D43" s="358">
        <f>D44+D59+D63+D64+D70+D74+D78+D82+D88+D91</f>
        <v>5679</v>
      </c>
      <c r="E43" s="359">
        <f t="shared" si="3"/>
        <v>-0.819</v>
      </c>
      <c r="F43" s="360" t="str">
        <f t="shared" si="0"/>
        <v>是</v>
      </c>
      <c r="G43" s="344" t="str">
        <f t="shared" si="1"/>
        <v>类</v>
      </c>
    </row>
    <row r="44" ht="38" customHeight="1" spans="1:7">
      <c r="A44" s="361" t="s">
        <v>2632</v>
      </c>
      <c r="B44" s="362" t="s">
        <v>2633</v>
      </c>
      <c r="C44" s="363">
        <v>16878</v>
      </c>
      <c r="D44" s="363">
        <v>5303</v>
      </c>
      <c r="E44" s="359">
        <f t="shared" si="3"/>
        <v>-0.686</v>
      </c>
      <c r="F44" s="360" t="str">
        <f t="shared" si="0"/>
        <v>是</v>
      </c>
      <c r="G44" s="344" t="str">
        <f t="shared" si="1"/>
        <v>款</v>
      </c>
    </row>
    <row r="45" ht="38" customHeight="1" spans="1:7">
      <c r="A45" s="361" t="s">
        <v>2634</v>
      </c>
      <c r="B45" s="364" t="s">
        <v>2635</v>
      </c>
      <c r="C45" s="365">
        <v>9072</v>
      </c>
      <c r="D45" s="365">
        <v>1027</v>
      </c>
      <c r="E45" s="359">
        <f t="shared" si="3"/>
        <v>-0.887</v>
      </c>
      <c r="F45" s="360" t="str">
        <f t="shared" si="0"/>
        <v>是</v>
      </c>
      <c r="G45" s="344" t="str">
        <f t="shared" si="1"/>
        <v>项</v>
      </c>
    </row>
    <row r="46" ht="38" customHeight="1" spans="1:7">
      <c r="A46" s="361" t="s">
        <v>2636</v>
      </c>
      <c r="B46" s="364" t="s">
        <v>2637</v>
      </c>
      <c r="C46" s="365">
        <v>0</v>
      </c>
      <c r="D46" s="365"/>
      <c r="E46" s="359" t="str">
        <f t="shared" si="3"/>
        <v/>
      </c>
      <c r="F46" s="360" t="str">
        <f t="shared" si="0"/>
        <v>否</v>
      </c>
      <c r="G46" s="344" t="str">
        <f t="shared" si="1"/>
        <v>项</v>
      </c>
    </row>
    <row r="47" ht="38" customHeight="1" spans="1:7">
      <c r="A47" s="361" t="s">
        <v>2638</v>
      </c>
      <c r="B47" s="364" t="s">
        <v>2639</v>
      </c>
      <c r="C47" s="365">
        <v>0</v>
      </c>
      <c r="D47" s="365">
        <v>200</v>
      </c>
      <c r="E47" s="359" t="str">
        <f t="shared" si="3"/>
        <v/>
      </c>
      <c r="F47" s="360" t="str">
        <f t="shared" si="0"/>
        <v>是</v>
      </c>
      <c r="G47" s="344" t="str">
        <f t="shared" si="1"/>
        <v>项</v>
      </c>
    </row>
    <row r="48" ht="38" customHeight="1" spans="1:7">
      <c r="A48" s="361" t="s">
        <v>2640</v>
      </c>
      <c r="B48" s="364" t="s">
        <v>2641</v>
      </c>
      <c r="C48" s="365">
        <v>0</v>
      </c>
      <c r="D48" s="365"/>
      <c r="E48" s="359" t="str">
        <f t="shared" si="3"/>
        <v/>
      </c>
      <c r="F48" s="360" t="str">
        <f t="shared" si="0"/>
        <v>否</v>
      </c>
      <c r="G48" s="344" t="str">
        <f t="shared" si="1"/>
        <v>项</v>
      </c>
    </row>
    <row r="49" ht="38" customHeight="1" spans="1:7">
      <c r="A49" s="361" t="s">
        <v>2642</v>
      </c>
      <c r="B49" s="364" t="s">
        <v>2643</v>
      </c>
      <c r="C49" s="365">
        <v>2202</v>
      </c>
      <c r="D49" s="365">
        <v>413</v>
      </c>
      <c r="E49" s="359">
        <f t="shared" si="3"/>
        <v>-0.812</v>
      </c>
      <c r="F49" s="360" t="str">
        <f t="shared" si="0"/>
        <v>是</v>
      </c>
      <c r="G49" s="344" t="str">
        <f t="shared" si="1"/>
        <v>项</v>
      </c>
    </row>
    <row r="50" ht="38" customHeight="1" spans="1:7">
      <c r="A50" s="361" t="s">
        <v>2644</v>
      </c>
      <c r="B50" s="364" t="s">
        <v>2645</v>
      </c>
      <c r="C50" s="365">
        <v>23</v>
      </c>
      <c r="D50" s="365"/>
      <c r="E50" s="359">
        <f t="shared" si="3"/>
        <v>-1</v>
      </c>
      <c r="F50" s="360" t="str">
        <f t="shared" si="0"/>
        <v>是</v>
      </c>
      <c r="G50" s="344" t="str">
        <f t="shared" si="1"/>
        <v>项</v>
      </c>
    </row>
    <row r="51" ht="38" customHeight="1" spans="1:7">
      <c r="A51" s="361" t="s">
        <v>2646</v>
      </c>
      <c r="B51" s="364" t="s">
        <v>2647</v>
      </c>
      <c r="C51" s="365"/>
      <c r="D51" s="365"/>
      <c r="E51" s="359" t="str">
        <f t="shared" si="3"/>
        <v/>
      </c>
      <c r="F51" s="360" t="str">
        <f t="shared" si="0"/>
        <v>否</v>
      </c>
      <c r="G51" s="344" t="str">
        <f t="shared" si="1"/>
        <v>项</v>
      </c>
    </row>
    <row r="52" ht="38" customHeight="1" spans="1:7">
      <c r="A52" s="361" t="s">
        <v>2648</v>
      </c>
      <c r="B52" s="364" t="s">
        <v>2649</v>
      </c>
      <c r="C52" s="365"/>
      <c r="D52" s="365"/>
      <c r="E52" s="359" t="str">
        <f t="shared" si="3"/>
        <v/>
      </c>
      <c r="F52" s="360" t="str">
        <f t="shared" si="0"/>
        <v>否</v>
      </c>
      <c r="G52" s="344" t="str">
        <f t="shared" si="1"/>
        <v>项</v>
      </c>
    </row>
    <row r="53" ht="38" customHeight="1" spans="1:7">
      <c r="A53" s="361" t="s">
        <v>2650</v>
      </c>
      <c r="B53" s="364" t="s">
        <v>2651</v>
      </c>
      <c r="C53" s="365"/>
      <c r="D53" s="365"/>
      <c r="E53" s="359" t="str">
        <f t="shared" si="3"/>
        <v/>
      </c>
      <c r="F53" s="360" t="str">
        <f t="shared" si="0"/>
        <v>否</v>
      </c>
      <c r="G53" s="344" t="str">
        <f t="shared" si="1"/>
        <v>项</v>
      </c>
    </row>
    <row r="54" ht="38" customHeight="1" spans="1:7">
      <c r="A54" s="361" t="s">
        <v>2652</v>
      </c>
      <c r="B54" s="364" t="s">
        <v>2653</v>
      </c>
      <c r="C54" s="365"/>
      <c r="D54" s="365"/>
      <c r="E54" s="359" t="str">
        <f t="shared" si="3"/>
        <v/>
      </c>
      <c r="F54" s="360" t="str">
        <f t="shared" si="0"/>
        <v>否</v>
      </c>
      <c r="G54" s="344" t="str">
        <f t="shared" si="1"/>
        <v>项</v>
      </c>
    </row>
    <row r="55" ht="38" customHeight="1" spans="1:7">
      <c r="A55" s="361" t="s">
        <v>2654</v>
      </c>
      <c r="B55" s="364" t="s">
        <v>2655</v>
      </c>
      <c r="C55" s="365"/>
      <c r="D55" s="365"/>
      <c r="E55" s="359" t="str">
        <f t="shared" si="3"/>
        <v/>
      </c>
      <c r="F55" s="360" t="str">
        <f t="shared" si="0"/>
        <v>否</v>
      </c>
      <c r="G55" s="344" t="str">
        <f t="shared" si="1"/>
        <v>项</v>
      </c>
    </row>
    <row r="56" ht="38" customHeight="1" spans="1:6">
      <c r="A56" s="361">
        <v>2120814</v>
      </c>
      <c r="B56" s="366" t="s">
        <v>2656</v>
      </c>
      <c r="C56" s="365">
        <v>500</v>
      </c>
      <c r="D56" s="365">
        <v>1655</v>
      </c>
      <c r="E56" s="359">
        <f t="shared" si="3"/>
        <v>2.31</v>
      </c>
      <c r="F56" s="360"/>
    </row>
    <row r="57" ht="38" customHeight="1" spans="1:6">
      <c r="A57" s="361" t="s">
        <v>2657</v>
      </c>
      <c r="B57" s="366" t="s">
        <v>2658</v>
      </c>
      <c r="C57" s="365">
        <v>54</v>
      </c>
      <c r="D57" s="365">
        <v>21</v>
      </c>
      <c r="E57" s="359"/>
      <c r="F57" s="360"/>
    </row>
    <row r="58" ht="38" customHeight="1" spans="1:7">
      <c r="A58" s="361" t="s">
        <v>2659</v>
      </c>
      <c r="B58" s="364" t="s">
        <v>2660</v>
      </c>
      <c r="C58" s="365">
        <v>5027</v>
      </c>
      <c r="D58" s="365">
        <v>1987</v>
      </c>
      <c r="E58" s="359">
        <f>IF(C58&gt;0,D58/C58-1,IF(C58&lt;0,-(D58/C58-1),""))</f>
        <v>-0.605</v>
      </c>
      <c r="F58" s="360" t="str">
        <f t="shared" ref="F58:F69" si="5">IF(LEN(A58)=3,"是",IF(B58&lt;&gt;"",IF(SUM(C58:D58)&lt;&gt;0,"是","否"),"是"))</f>
        <v>是</v>
      </c>
      <c r="G58" s="344" t="str">
        <f t="shared" ref="G58:G69" si="6">IF(LEN(A58)=3,"类",IF(LEN(A58)=5,"款","项"))</f>
        <v>项</v>
      </c>
    </row>
    <row r="59" ht="38" customHeight="1" spans="1:7">
      <c r="A59" s="361" t="s">
        <v>2661</v>
      </c>
      <c r="B59" s="362" t="s">
        <v>2662</v>
      </c>
      <c r="C59" s="363"/>
      <c r="D59" s="363"/>
      <c r="E59" s="359"/>
      <c r="F59" s="360" t="str">
        <f t="shared" si="5"/>
        <v>否</v>
      </c>
      <c r="G59" s="344" t="str">
        <f t="shared" si="6"/>
        <v>款</v>
      </c>
    </row>
    <row r="60" ht="38" customHeight="1" spans="1:7">
      <c r="A60" s="361" t="s">
        <v>2663</v>
      </c>
      <c r="B60" s="364" t="s">
        <v>2635</v>
      </c>
      <c r="C60" s="365"/>
      <c r="D60" s="365"/>
      <c r="E60" s="359" t="str">
        <f>IF(C60&gt;0,D60/C60-1,IF(C60&lt;0,-(D60/C60-1),""))</f>
        <v/>
      </c>
      <c r="F60" s="360" t="str">
        <f t="shared" si="5"/>
        <v>否</v>
      </c>
      <c r="G60" s="344" t="str">
        <f t="shared" si="6"/>
        <v>项</v>
      </c>
    </row>
    <row r="61" ht="38" customHeight="1" spans="1:7">
      <c r="A61" s="361" t="s">
        <v>2664</v>
      </c>
      <c r="B61" s="364" t="s">
        <v>2637</v>
      </c>
      <c r="C61" s="365"/>
      <c r="D61" s="365"/>
      <c r="E61" s="359" t="str">
        <f>IF(C61&gt;0,D61/C61-1,IF(C61&lt;0,-(D61/C61-1),""))</f>
        <v/>
      </c>
      <c r="F61" s="360" t="str">
        <f t="shared" si="5"/>
        <v>否</v>
      </c>
      <c r="G61" s="344" t="str">
        <f t="shared" si="6"/>
        <v>项</v>
      </c>
    </row>
    <row r="62" ht="38" customHeight="1" spans="1:7">
      <c r="A62" s="361" t="s">
        <v>2665</v>
      </c>
      <c r="B62" s="364" t="s">
        <v>2666</v>
      </c>
      <c r="C62" s="365"/>
      <c r="D62" s="365"/>
      <c r="E62" s="359" t="str">
        <f>IF(C62&gt;0,D62/C62-1,IF(C62&lt;0,-(D62/C62-1),""))</f>
        <v/>
      </c>
      <c r="F62" s="360" t="str">
        <f t="shared" si="5"/>
        <v>否</v>
      </c>
      <c r="G62" s="344" t="str">
        <f t="shared" si="6"/>
        <v>项</v>
      </c>
    </row>
    <row r="63" ht="38" customHeight="1" spans="1:7">
      <c r="A63" s="361" t="s">
        <v>2667</v>
      </c>
      <c r="B63" s="362" t="s">
        <v>2668</v>
      </c>
      <c r="C63" s="363">
        <v>0</v>
      </c>
      <c r="D63" s="363"/>
      <c r="E63" s="359"/>
      <c r="F63" s="360" t="str">
        <f t="shared" si="5"/>
        <v>否</v>
      </c>
      <c r="G63" s="344" t="str">
        <f t="shared" si="6"/>
        <v>款</v>
      </c>
    </row>
    <row r="64" ht="38" customHeight="1" spans="1:7">
      <c r="A64" s="361" t="s">
        <v>2669</v>
      </c>
      <c r="B64" s="362" t="s">
        <v>2670</v>
      </c>
      <c r="C64" s="363">
        <v>14411</v>
      </c>
      <c r="D64" s="363">
        <v>0</v>
      </c>
      <c r="E64" s="359"/>
      <c r="F64" s="360" t="str">
        <f t="shared" si="5"/>
        <v>是</v>
      </c>
      <c r="G64" s="344" t="str">
        <f t="shared" si="6"/>
        <v>款</v>
      </c>
    </row>
    <row r="65" ht="38" customHeight="1" spans="1:7">
      <c r="A65" s="361" t="s">
        <v>2671</v>
      </c>
      <c r="B65" s="364" t="s">
        <v>2672</v>
      </c>
      <c r="C65" s="365">
        <v>13961</v>
      </c>
      <c r="D65" s="365"/>
      <c r="E65" s="359">
        <f>IF(C65&gt;0,D65/C65-1,IF(C65&lt;0,-(D65/C65-1),""))</f>
        <v>-1</v>
      </c>
      <c r="F65" s="360" t="str">
        <f t="shared" si="5"/>
        <v>是</v>
      </c>
      <c r="G65" s="344" t="str">
        <f t="shared" si="6"/>
        <v>项</v>
      </c>
    </row>
    <row r="66" ht="38" customHeight="1" spans="1:7">
      <c r="A66" s="361" t="s">
        <v>2673</v>
      </c>
      <c r="B66" s="364" t="s">
        <v>2674</v>
      </c>
      <c r="C66" s="365">
        <v>0</v>
      </c>
      <c r="D66" s="365"/>
      <c r="E66" s="359" t="str">
        <f>IF(C66&gt;0,D66/C66-1,IF(C66&lt;0,-(D66/C66-1),""))</f>
        <v/>
      </c>
      <c r="F66" s="360" t="str">
        <f t="shared" si="5"/>
        <v>否</v>
      </c>
      <c r="G66" s="344" t="str">
        <f t="shared" si="6"/>
        <v>项</v>
      </c>
    </row>
    <row r="67" ht="38" customHeight="1" spans="1:7">
      <c r="A67" s="361" t="s">
        <v>2675</v>
      </c>
      <c r="B67" s="364" t="s">
        <v>2676</v>
      </c>
      <c r="C67" s="365">
        <v>0</v>
      </c>
      <c r="D67" s="365"/>
      <c r="E67" s="359" t="str">
        <f>IF(C67&gt;0,D67/C67-1,IF(C67&lt;0,-(D67/C67-1),""))</f>
        <v/>
      </c>
      <c r="F67" s="360" t="str">
        <f t="shared" si="5"/>
        <v>否</v>
      </c>
      <c r="G67" s="344" t="str">
        <f t="shared" si="6"/>
        <v>项</v>
      </c>
    </row>
    <row r="68" ht="38" customHeight="1" spans="1:7">
      <c r="A68" s="361" t="s">
        <v>2677</v>
      </c>
      <c r="B68" s="364" t="s">
        <v>2678</v>
      </c>
      <c r="C68" s="365">
        <v>0</v>
      </c>
      <c r="D68" s="365"/>
      <c r="E68" s="359" t="str">
        <f>IF(C68&gt;0,D68/C68-1,IF(C68&lt;0,-(D68/C68-1),""))</f>
        <v/>
      </c>
      <c r="F68" s="360" t="str">
        <f t="shared" si="5"/>
        <v>否</v>
      </c>
      <c r="G68" s="344" t="str">
        <f t="shared" si="6"/>
        <v>项</v>
      </c>
    </row>
    <row r="69" ht="38" customHeight="1" spans="1:7">
      <c r="A69" s="361" t="s">
        <v>2679</v>
      </c>
      <c r="B69" s="364" t="s">
        <v>2680</v>
      </c>
      <c r="C69" s="365">
        <v>450</v>
      </c>
      <c r="D69" s="365"/>
      <c r="E69" s="359">
        <f>IF(C69&gt;0,D69/C69-1,IF(C69&lt;0,-(D69/C69-1),""))</f>
        <v>-1</v>
      </c>
      <c r="F69" s="360" t="str">
        <f t="shared" si="5"/>
        <v>是</v>
      </c>
      <c r="G69" s="344" t="str">
        <f t="shared" si="6"/>
        <v>项</v>
      </c>
    </row>
    <row r="70" ht="38" customHeight="1" spans="1:7">
      <c r="A70" s="361" t="s">
        <v>2681</v>
      </c>
      <c r="B70" s="362" t="s">
        <v>2682</v>
      </c>
      <c r="C70" s="363">
        <v>20</v>
      </c>
      <c r="D70" s="363">
        <v>376</v>
      </c>
      <c r="E70" s="359"/>
      <c r="F70" s="360" t="str">
        <f t="shared" ref="F70:F133" si="7">IF(LEN(A70)=3,"是",IF(B70&lt;&gt;"",IF(SUM(C70:D70)&lt;&gt;0,"是","否"),"是"))</f>
        <v>是</v>
      </c>
      <c r="G70" s="344" t="str">
        <f t="shared" ref="G70:G133" si="8">IF(LEN(A70)=3,"类",IF(LEN(A70)=5,"款","项"))</f>
        <v>款</v>
      </c>
    </row>
    <row r="71" ht="38" customHeight="1" spans="1:7">
      <c r="A71" s="361" t="s">
        <v>2683</v>
      </c>
      <c r="B71" s="364" t="s">
        <v>2684</v>
      </c>
      <c r="C71" s="365">
        <v>20</v>
      </c>
      <c r="D71" s="365">
        <v>376</v>
      </c>
      <c r="E71" s="359">
        <f t="shared" ref="E70:E133" si="9">IF(C71&gt;0,D71/C71-1,IF(C71&lt;0,-(D71/C71-1),""))</f>
        <v>17.8</v>
      </c>
      <c r="F71" s="360" t="str">
        <f t="shared" si="7"/>
        <v>是</v>
      </c>
      <c r="G71" s="344" t="str">
        <f t="shared" si="8"/>
        <v>项</v>
      </c>
    </row>
    <row r="72" ht="38" customHeight="1" spans="1:7">
      <c r="A72" s="361" t="s">
        <v>2685</v>
      </c>
      <c r="B72" s="364" t="s">
        <v>2686</v>
      </c>
      <c r="C72" s="365"/>
      <c r="D72" s="365"/>
      <c r="E72" s="359" t="str">
        <f t="shared" si="9"/>
        <v/>
      </c>
      <c r="F72" s="360" t="str">
        <f t="shared" si="7"/>
        <v>否</v>
      </c>
      <c r="G72" s="344" t="str">
        <f t="shared" si="8"/>
        <v>项</v>
      </c>
    </row>
    <row r="73" ht="38" customHeight="1" spans="1:7">
      <c r="A73" s="361" t="s">
        <v>2687</v>
      </c>
      <c r="B73" s="364" t="s">
        <v>2688</v>
      </c>
      <c r="C73" s="365"/>
      <c r="D73" s="365"/>
      <c r="E73" s="359" t="str">
        <f t="shared" si="9"/>
        <v/>
      </c>
      <c r="F73" s="360" t="str">
        <f t="shared" si="7"/>
        <v>否</v>
      </c>
      <c r="G73" s="344" t="str">
        <f t="shared" si="8"/>
        <v>项</v>
      </c>
    </row>
    <row r="74" ht="38" customHeight="1" spans="1:7">
      <c r="A74" s="361" t="s">
        <v>2689</v>
      </c>
      <c r="B74" s="362" t="s">
        <v>2690</v>
      </c>
      <c r="C74" s="363">
        <f>SUM(C75:C77)</f>
        <v>0</v>
      </c>
      <c r="D74" s="363">
        <f>SUM(D75:D77)</f>
        <v>0</v>
      </c>
      <c r="E74" s="359"/>
      <c r="F74" s="360" t="str">
        <f t="shared" si="7"/>
        <v>否</v>
      </c>
      <c r="G74" s="344" t="str">
        <f t="shared" si="8"/>
        <v>款</v>
      </c>
    </row>
    <row r="75" ht="38" customHeight="1" spans="1:7">
      <c r="A75" s="361" t="s">
        <v>2691</v>
      </c>
      <c r="B75" s="364" t="s">
        <v>2635</v>
      </c>
      <c r="C75" s="365"/>
      <c r="D75" s="365"/>
      <c r="E75" s="359" t="str">
        <f t="shared" si="9"/>
        <v/>
      </c>
      <c r="F75" s="360" t="str">
        <f t="shared" si="7"/>
        <v>否</v>
      </c>
      <c r="G75" s="344" t="str">
        <f t="shared" si="8"/>
        <v>项</v>
      </c>
    </row>
    <row r="76" ht="38" customHeight="1" spans="1:7">
      <c r="A76" s="361" t="s">
        <v>2692</v>
      </c>
      <c r="B76" s="364" t="s">
        <v>2637</v>
      </c>
      <c r="C76" s="365"/>
      <c r="D76" s="365"/>
      <c r="E76" s="359" t="str">
        <f t="shared" si="9"/>
        <v/>
      </c>
      <c r="F76" s="360" t="str">
        <f t="shared" si="7"/>
        <v>否</v>
      </c>
      <c r="G76" s="344" t="str">
        <f t="shared" si="8"/>
        <v>项</v>
      </c>
    </row>
    <row r="77" ht="38" customHeight="1" spans="1:7">
      <c r="A77" s="361" t="s">
        <v>2693</v>
      </c>
      <c r="B77" s="364" t="s">
        <v>2694</v>
      </c>
      <c r="C77" s="365"/>
      <c r="D77" s="365"/>
      <c r="E77" s="359" t="str">
        <f t="shared" si="9"/>
        <v/>
      </c>
      <c r="F77" s="360" t="str">
        <f t="shared" si="7"/>
        <v>否</v>
      </c>
      <c r="G77" s="344" t="str">
        <f t="shared" si="8"/>
        <v>项</v>
      </c>
    </row>
    <row r="78" ht="38" customHeight="1" spans="1:7">
      <c r="A78" s="361" t="s">
        <v>2695</v>
      </c>
      <c r="B78" s="362" t="s">
        <v>2696</v>
      </c>
      <c r="C78" s="363"/>
      <c r="D78" s="363"/>
      <c r="E78" s="359"/>
      <c r="F78" s="360" t="str">
        <f t="shared" si="7"/>
        <v>否</v>
      </c>
      <c r="G78" s="344" t="str">
        <f t="shared" si="8"/>
        <v>款</v>
      </c>
    </row>
    <row r="79" ht="38" customHeight="1" spans="1:7">
      <c r="A79" s="361" t="s">
        <v>2697</v>
      </c>
      <c r="B79" s="364" t="s">
        <v>2635</v>
      </c>
      <c r="C79" s="365"/>
      <c r="D79" s="365"/>
      <c r="E79" s="359" t="str">
        <f t="shared" si="9"/>
        <v/>
      </c>
      <c r="F79" s="360" t="str">
        <f t="shared" si="7"/>
        <v>否</v>
      </c>
      <c r="G79" s="344" t="str">
        <f t="shared" si="8"/>
        <v>项</v>
      </c>
    </row>
    <row r="80" ht="38" customHeight="1" spans="1:7">
      <c r="A80" s="361" t="s">
        <v>2698</v>
      </c>
      <c r="B80" s="364" t="s">
        <v>2637</v>
      </c>
      <c r="C80" s="365"/>
      <c r="D80" s="365"/>
      <c r="E80" s="359" t="str">
        <f t="shared" si="9"/>
        <v/>
      </c>
      <c r="F80" s="360" t="str">
        <f t="shared" si="7"/>
        <v>否</v>
      </c>
      <c r="G80" s="344" t="str">
        <f t="shared" si="8"/>
        <v>项</v>
      </c>
    </row>
    <row r="81" s="337" customFormat="1" ht="38" customHeight="1" spans="1:7">
      <c r="A81" s="361" t="s">
        <v>2699</v>
      </c>
      <c r="B81" s="364" t="s">
        <v>2700</v>
      </c>
      <c r="C81" s="365"/>
      <c r="D81" s="365"/>
      <c r="E81" s="359" t="str">
        <f t="shared" si="9"/>
        <v/>
      </c>
      <c r="F81" s="360" t="str">
        <f t="shared" si="7"/>
        <v>否</v>
      </c>
      <c r="G81" s="344" t="str">
        <f t="shared" si="8"/>
        <v>项</v>
      </c>
    </row>
    <row r="82" s="337" customFormat="1" ht="38" customHeight="1" spans="1:7">
      <c r="A82" s="361" t="s">
        <v>2701</v>
      </c>
      <c r="B82" s="362" t="s">
        <v>2702</v>
      </c>
      <c r="C82" s="363">
        <f>SUM(C83:C87)</f>
        <v>0</v>
      </c>
      <c r="D82" s="363"/>
      <c r="E82" s="359"/>
      <c r="F82" s="360" t="str">
        <f t="shared" si="7"/>
        <v>否</v>
      </c>
      <c r="G82" s="344" t="str">
        <f t="shared" si="8"/>
        <v>款</v>
      </c>
    </row>
    <row r="83" s="337" customFormat="1" ht="38" customHeight="1" spans="1:7">
      <c r="A83" s="361" t="s">
        <v>2703</v>
      </c>
      <c r="B83" s="364" t="s">
        <v>2672</v>
      </c>
      <c r="C83" s="365"/>
      <c r="D83" s="365"/>
      <c r="E83" s="359" t="str">
        <f t="shared" si="9"/>
        <v/>
      </c>
      <c r="F83" s="360" t="str">
        <f t="shared" si="7"/>
        <v>否</v>
      </c>
      <c r="G83" s="344" t="str">
        <f t="shared" si="8"/>
        <v>项</v>
      </c>
    </row>
    <row r="84" s="337" customFormat="1" ht="38" customHeight="1" spans="1:7">
      <c r="A84" s="361" t="s">
        <v>2704</v>
      </c>
      <c r="B84" s="364" t="s">
        <v>2674</v>
      </c>
      <c r="C84" s="365"/>
      <c r="D84" s="365"/>
      <c r="E84" s="359" t="str">
        <f t="shared" si="9"/>
        <v/>
      </c>
      <c r="F84" s="360" t="str">
        <f t="shared" si="7"/>
        <v>否</v>
      </c>
      <c r="G84" s="344" t="str">
        <f t="shared" si="8"/>
        <v>项</v>
      </c>
    </row>
    <row r="85" s="337" customFormat="1" ht="38" customHeight="1" spans="1:7">
      <c r="A85" s="361" t="s">
        <v>2705</v>
      </c>
      <c r="B85" s="364" t="s">
        <v>2676</v>
      </c>
      <c r="C85" s="365"/>
      <c r="D85" s="365"/>
      <c r="E85" s="359" t="str">
        <f t="shared" si="9"/>
        <v/>
      </c>
      <c r="F85" s="360" t="str">
        <f t="shared" si="7"/>
        <v>否</v>
      </c>
      <c r="G85" s="344" t="str">
        <f t="shared" si="8"/>
        <v>项</v>
      </c>
    </row>
    <row r="86" s="337" customFormat="1" ht="38" customHeight="1" spans="1:7">
      <c r="A86" s="361" t="s">
        <v>2706</v>
      </c>
      <c r="B86" s="364" t="s">
        <v>2678</v>
      </c>
      <c r="C86" s="365"/>
      <c r="D86" s="365"/>
      <c r="E86" s="359" t="str">
        <f t="shared" si="9"/>
        <v/>
      </c>
      <c r="F86" s="360" t="str">
        <f t="shared" si="7"/>
        <v>否</v>
      </c>
      <c r="G86" s="344" t="str">
        <f t="shared" si="8"/>
        <v>项</v>
      </c>
    </row>
    <row r="87" s="337" customFormat="1" ht="38" customHeight="1" spans="1:7">
      <c r="A87" s="361" t="s">
        <v>2707</v>
      </c>
      <c r="B87" s="364" t="s">
        <v>2708</v>
      </c>
      <c r="C87" s="365"/>
      <c r="D87" s="365"/>
      <c r="E87" s="359" t="str">
        <f t="shared" si="9"/>
        <v/>
      </c>
      <c r="F87" s="360" t="str">
        <f t="shared" si="7"/>
        <v>否</v>
      </c>
      <c r="G87" s="344" t="str">
        <f t="shared" si="8"/>
        <v>项</v>
      </c>
    </row>
    <row r="88" s="337" customFormat="1" ht="38" customHeight="1" spans="1:7">
      <c r="A88" s="361" t="s">
        <v>2709</v>
      </c>
      <c r="B88" s="362" t="s">
        <v>2710</v>
      </c>
      <c r="C88" s="363">
        <f>SUM(C89:C90)</f>
        <v>0</v>
      </c>
      <c r="D88" s="363">
        <f>SUM(D89:D90)</f>
        <v>0</v>
      </c>
      <c r="E88" s="359"/>
      <c r="F88" s="360" t="str">
        <f t="shared" si="7"/>
        <v>否</v>
      </c>
      <c r="G88" s="344" t="str">
        <f t="shared" si="8"/>
        <v>款</v>
      </c>
    </row>
    <row r="89" s="337" customFormat="1" ht="38" customHeight="1" spans="1:7">
      <c r="A89" s="361" t="s">
        <v>2711</v>
      </c>
      <c r="B89" s="364" t="s">
        <v>2684</v>
      </c>
      <c r="C89" s="365"/>
      <c r="D89" s="365"/>
      <c r="E89" s="359" t="str">
        <f t="shared" si="9"/>
        <v/>
      </c>
      <c r="F89" s="360" t="str">
        <f t="shared" si="7"/>
        <v>否</v>
      </c>
      <c r="G89" s="344" t="str">
        <f t="shared" si="8"/>
        <v>项</v>
      </c>
    </row>
    <row r="90" s="337" customFormat="1" ht="38" customHeight="1" spans="1:7">
      <c r="A90" s="361" t="s">
        <v>2712</v>
      </c>
      <c r="B90" s="364" t="s">
        <v>2713</v>
      </c>
      <c r="C90" s="365"/>
      <c r="D90" s="365"/>
      <c r="E90" s="359" t="str">
        <f t="shared" si="9"/>
        <v/>
      </c>
      <c r="F90" s="360" t="str">
        <f t="shared" si="7"/>
        <v>否</v>
      </c>
      <c r="G90" s="344" t="str">
        <f t="shared" si="8"/>
        <v>项</v>
      </c>
    </row>
    <row r="91" s="337" customFormat="1" ht="38" customHeight="1" spans="1:7">
      <c r="A91" s="361" t="s">
        <v>2714</v>
      </c>
      <c r="B91" s="362" t="s">
        <v>2715</v>
      </c>
      <c r="C91" s="363">
        <f>SUM(C92:C99)</f>
        <v>0</v>
      </c>
      <c r="D91" s="363">
        <f>SUM(D92:D99)</f>
        <v>0</v>
      </c>
      <c r="E91" s="359"/>
      <c r="F91" s="360" t="str">
        <f t="shared" si="7"/>
        <v>否</v>
      </c>
      <c r="G91" s="344" t="str">
        <f t="shared" si="8"/>
        <v>款</v>
      </c>
    </row>
    <row r="92" s="337" customFormat="1" ht="38" customHeight="1" spans="1:7">
      <c r="A92" s="361" t="s">
        <v>2716</v>
      </c>
      <c r="B92" s="364" t="s">
        <v>2635</v>
      </c>
      <c r="C92" s="365"/>
      <c r="D92" s="365"/>
      <c r="E92" s="359" t="str">
        <f t="shared" si="9"/>
        <v/>
      </c>
      <c r="F92" s="360" t="str">
        <f t="shared" si="7"/>
        <v>否</v>
      </c>
      <c r="G92" s="344" t="str">
        <f t="shared" si="8"/>
        <v>项</v>
      </c>
    </row>
    <row r="93" s="337" customFormat="1" ht="38" customHeight="1" spans="1:7">
      <c r="A93" s="361" t="s">
        <v>2717</v>
      </c>
      <c r="B93" s="364" t="s">
        <v>2637</v>
      </c>
      <c r="C93" s="365"/>
      <c r="D93" s="365"/>
      <c r="E93" s="359" t="str">
        <f t="shared" si="9"/>
        <v/>
      </c>
      <c r="F93" s="360" t="str">
        <f t="shared" si="7"/>
        <v>否</v>
      </c>
      <c r="G93" s="344" t="str">
        <f t="shared" si="8"/>
        <v>项</v>
      </c>
    </row>
    <row r="94" s="337" customFormat="1" ht="38" customHeight="1" spans="1:7">
      <c r="A94" s="361" t="s">
        <v>2718</v>
      </c>
      <c r="B94" s="364" t="s">
        <v>2639</v>
      </c>
      <c r="C94" s="365"/>
      <c r="D94" s="365"/>
      <c r="E94" s="359" t="str">
        <f t="shared" si="9"/>
        <v/>
      </c>
      <c r="F94" s="360" t="str">
        <f t="shared" si="7"/>
        <v>否</v>
      </c>
      <c r="G94" s="344" t="str">
        <f t="shared" si="8"/>
        <v>项</v>
      </c>
    </row>
    <row r="95" s="337" customFormat="1" ht="38" customHeight="1" spans="1:7">
      <c r="A95" s="361" t="s">
        <v>2719</v>
      </c>
      <c r="B95" s="364" t="s">
        <v>2641</v>
      </c>
      <c r="C95" s="365"/>
      <c r="D95" s="365"/>
      <c r="E95" s="359" t="str">
        <f t="shared" si="9"/>
        <v/>
      </c>
      <c r="F95" s="360" t="str">
        <f t="shared" si="7"/>
        <v>否</v>
      </c>
      <c r="G95" s="344" t="str">
        <f t="shared" si="8"/>
        <v>项</v>
      </c>
    </row>
    <row r="96" ht="38" customHeight="1" spans="1:7">
      <c r="A96" s="361" t="s">
        <v>2720</v>
      </c>
      <c r="B96" s="364" t="s">
        <v>2647</v>
      </c>
      <c r="C96" s="365"/>
      <c r="D96" s="365"/>
      <c r="E96" s="359" t="str">
        <f t="shared" si="9"/>
        <v/>
      </c>
      <c r="F96" s="360" t="str">
        <f t="shared" si="7"/>
        <v>否</v>
      </c>
      <c r="G96" s="344" t="str">
        <f t="shared" si="8"/>
        <v>项</v>
      </c>
    </row>
    <row r="97" ht="38" customHeight="1" spans="1:7">
      <c r="A97" s="361" t="s">
        <v>2721</v>
      </c>
      <c r="B97" s="364" t="s">
        <v>2651</v>
      </c>
      <c r="C97" s="365"/>
      <c r="D97" s="365"/>
      <c r="E97" s="359" t="str">
        <f t="shared" si="9"/>
        <v/>
      </c>
      <c r="F97" s="360" t="str">
        <f t="shared" si="7"/>
        <v>否</v>
      </c>
      <c r="G97" s="344" t="str">
        <f t="shared" si="8"/>
        <v>项</v>
      </c>
    </row>
    <row r="98" ht="38" customHeight="1" spans="1:7">
      <c r="A98" s="361" t="s">
        <v>2722</v>
      </c>
      <c r="B98" s="364" t="s">
        <v>2653</v>
      </c>
      <c r="C98" s="365"/>
      <c r="D98" s="365"/>
      <c r="E98" s="359" t="str">
        <f t="shared" si="9"/>
        <v/>
      </c>
      <c r="F98" s="360" t="str">
        <f t="shared" si="7"/>
        <v>否</v>
      </c>
      <c r="G98" s="344" t="str">
        <f t="shared" si="8"/>
        <v>项</v>
      </c>
    </row>
    <row r="99" s="337" customFormat="1" ht="38" customHeight="1" spans="1:7">
      <c r="A99" s="361" t="s">
        <v>2723</v>
      </c>
      <c r="B99" s="364" t="s">
        <v>2724</v>
      </c>
      <c r="C99" s="365"/>
      <c r="D99" s="365"/>
      <c r="E99" s="359" t="str">
        <f t="shared" si="9"/>
        <v/>
      </c>
      <c r="F99" s="360" t="str">
        <f t="shared" si="7"/>
        <v>否</v>
      </c>
      <c r="G99" s="344" t="str">
        <f t="shared" si="8"/>
        <v>项</v>
      </c>
    </row>
    <row r="100" s="337" customFormat="1" ht="38" customHeight="1" spans="1:7">
      <c r="A100" s="356" t="s">
        <v>93</v>
      </c>
      <c r="B100" s="357" t="s">
        <v>2725</v>
      </c>
      <c r="C100" s="358">
        <f>C101+C111+C116+C119+C124</f>
        <v>406</v>
      </c>
      <c r="D100" s="358">
        <f>D101+D111+D116+D119+D124</f>
        <v>2918</v>
      </c>
      <c r="E100" s="359">
        <f t="shared" si="9"/>
        <v>6.187</v>
      </c>
      <c r="F100" s="360" t="str">
        <f t="shared" si="7"/>
        <v>是</v>
      </c>
      <c r="G100" s="344" t="str">
        <f t="shared" si="8"/>
        <v>类</v>
      </c>
    </row>
    <row r="101" ht="38" customHeight="1" spans="1:7">
      <c r="A101" s="361" t="s">
        <v>2726</v>
      </c>
      <c r="B101" s="362" t="s">
        <v>2727</v>
      </c>
      <c r="C101" s="363">
        <v>406</v>
      </c>
      <c r="D101" s="363">
        <v>2858</v>
      </c>
      <c r="E101" s="359">
        <f t="shared" si="9"/>
        <v>6.039</v>
      </c>
      <c r="F101" s="360" t="str">
        <f t="shared" si="7"/>
        <v>是</v>
      </c>
      <c r="G101" s="344" t="str">
        <f t="shared" si="8"/>
        <v>款</v>
      </c>
    </row>
    <row r="102" s="337" customFormat="1" ht="38" customHeight="1" spans="1:7">
      <c r="A102" s="361" t="s">
        <v>2728</v>
      </c>
      <c r="B102" s="364" t="s">
        <v>2605</v>
      </c>
      <c r="C102" s="365">
        <v>304</v>
      </c>
      <c r="D102" s="365">
        <v>2366</v>
      </c>
      <c r="E102" s="359">
        <f t="shared" si="9"/>
        <v>6.783</v>
      </c>
      <c r="F102" s="360" t="str">
        <f t="shared" si="7"/>
        <v>是</v>
      </c>
      <c r="G102" s="344" t="str">
        <f t="shared" si="8"/>
        <v>项</v>
      </c>
    </row>
    <row r="103" s="337" customFormat="1" ht="38" customHeight="1" spans="1:7">
      <c r="A103" s="361" t="s">
        <v>2729</v>
      </c>
      <c r="B103" s="364" t="s">
        <v>2730</v>
      </c>
      <c r="C103" s="365">
        <v>0</v>
      </c>
      <c r="D103" s="365">
        <v>10</v>
      </c>
      <c r="E103" s="359" t="str">
        <f t="shared" si="9"/>
        <v/>
      </c>
      <c r="F103" s="360" t="str">
        <f t="shared" si="7"/>
        <v>是</v>
      </c>
      <c r="G103" s="344" t="str">
        <f t="shared" si="8"/>
        <v>项</v>
      </c>
    </row>
    <row r="104" s="337" customFormat="1" ht="38" customHeight="1" spans="1:7">
      <c r="A104" s="361" t="s">
        <v>2731</v>
      </c>
      <c r="B104" s="364" t="s">
        <v>2732</v>
      </c>
      <c r="C104" s="365">
        <v>0</v>
      </c>
      <c r="D104" s="365"/>
      <c r="E104" s="359" t="str">
        <f t="shared" si="9"/>
        <v/>
      </c>
      <c r="F104" s="360" t="str">
        <f t="shared" si="7"/>
        <v>否</v>
      </c>
      <c r="G104" s="344" t="str">
        <f t="shared" si="8"/>
        <v>项</v>
      </c>
    </row>
    <row r="105" s="337" customFormat="1" ht="38" customHeight="1" spans="1:7">
      <c r="A105" s="361" t="s">
        <v>2733</v>
      </c>
      <c r="B105" s="364" t="s">
        <v>2734</v>
      </c>
      <c r="C105" s="365">
        <v>102</v>
      </c>
      <c r="D105" s="365">
        <v>482</v>
      </c>
      <c r="E105" s="359">
        <f t="shared" si="9"/>
        <v>3.725</v>
      </c>
      <c r="F105" s="360" t="str">
        <f t="shared" si="7"/>
        <v>是</v>
      </c>
      <c r="G105" s="344" t="str">
        <f t="shared" si="8"/>
        <v>项</v>
      </c>
    </row>
    <row r="106" s="337" customFormat="1" ht="38" customHeight="1" spans="1:7">
      <c r="A106" s="361" t="s">
        <v>2735</v>
      </c>
      <c r="B106" s="364" t="s">
        <v>2736</v>
      </c>
      <c r="C106" s="365">
        <f>SUM(C107:C110)</f>
        <v>0</v>
      </c>
      <c r="D106" s="365"/>
      <c r="E106" s="359" t="str">
        <f t="shared" si="9"/>
        <v/>
      </c>
      <c r="F106" s="360" t="str">
        <f t="shared" si="7"/>
        <v>否</v>
      </c>
      <c r="G106" s="344" t="str">
        <f t="shared" si="8"/>
        <v>款</v>
      </c>
    </row>
    <row r="107" ht="38" customHeight="1" spans="1:7">
      <c r="A107" s="361" t="s">
        <v>2737</v>
      </c>
      <c r="B107" s="364" t="s">
        <v>2605</v>
      </c>
      <c r="C107" s="365"/>
      <c r="D107" s="365"/>
      <c r="E107" s="359" t="str">
        <f t="shared" si="9"/>
        <v/>
      </c>
      <c r="F107" s="360" t="str">
        <f t="shared" si="7"/>
        <v>否</v>
      </c>
      <c r="G107" s="344" t="str">
        <f t="shared" si="8"/>
        <v>项</v>
      </c>
    </row>
    <row r="108" s="337" customFormat="1" ht="38" customHeight="1" spans="1:7">
      <c r="A108" s="361" t="s">
        <v>2738</v>
      </c>
      <c r="B108" s="364" t="s">
        <v>2730</v>
      </c>
      <c r="C108" s="365">
        <v>0</v>
      </c>
      <c r="D108" s="365">
        <v>0</v>
      </c>
      <c r="E108" s="359" t="str">
        <f t="shared" si="9"/>
        <v/>
      </c>
      <c r="F108" s="360" t="str">
        <f t="shared" si="7"/>
        <v>否</v>
      </c>
      <c r="G108" s="344" t="str">
        <f t="shared" si="8"/>
        <v>项</v>
      </c>
    </row>
    <row r="109" s="337" customFormat="1" ht="38" customHeight="1" spans="1:7">
      <c r="A109" s="361" t="s">
        <v>2739</v>
      </c>
      <c r="B109" s="364" t="s">
        <v>2740</v>
      </c>
      <c r="C109" s="365">
        <v>0</v>
      </c>
      <c r="D109" s="365">
        <v>0</v>
      </c>
      <c r="E109" s="359" t="str">
        <f t="shared" si="9"/>
        <v/>
      </c>
      <c r="F109" s="360" t="str">
        <f t="shared" si="7"/>
        <v>否</v>
      </c>
      <c r="G109" s="344" t="str">
        <f t="shared" si="8"/>
        <v>项</v>
      </c>
    </row>
    <row r="110" s="337" customFormat="1" ht="38" customHeight="1" spans="1:7">
      <c r="A110" s="361" t="s">
        <v>2741</v>
      </c>
      <c r="B110" s="364" t="s">
        <v>2742</v>
      </c>
      <c r="C110" s="365">
        <v>0</v>
      </c>
      <c r="D110" s="365">
        <v>0</v>
      </c>
      <c r="E110" s="359" t="str">
        <f t="shared" si="9"/>
        <v/>
      </c>
      <c r="F110" s="360" t="str">
        <f t="shared" si="7"/>
        <v>否</v>
      </c>
      <c r="G110" s="344" t="str">
        <f t="shared" si="8"/>
        <v>项</v>
      </c>
    </row>
    <row r="111" ht="38" customHeight="1" spans="1:7">
      <c r="A111" s="361" t="s">
        <v>2743</v>
      </c>
      <c r="B111" s="362" t="s">
        <v>2744</v>
      </c>
      <c r="C111" s="363">
        <f>SUM(C112:C115)</f>
        <v>0</v>
      </c>
      <c r="D111" s="363">
        <f>SUM(D112:D115)</f>
        <v>0</v>
      </c>
      <c r="E111" s="359"/>
      <c r="F111" s="360" t="str">
        <f t="shared" si="7"/>
        <v>否</v>
      </c>
      <c r="G111" s="344" t="str">
        <f t="shared" si="8"/>
        <v>款</v>
      </c>
    </row>
    <row r="112" s="337" customFormat="1" ht="38" customHeight="1" spans="1:7">
      <c r="A112" s="361" t="s">
        <v>2745</v>
      </c>
      <c r="B112" s="364" t="s">
        <v>2746</v>
      </c>
      <c r="C112" s="365">
        <v>0</v>
      </c>
      <c r="D112" s="365">
        <v>0</v>
      </c>
      <c r="E112" s="359" t="str">
        <f t="shared" si="9"/>
        <v/>
      </c>
      <c r="F112" s="360" t="str">
        <f t="shared" si="7"/>
        <v>否</v>
      </c>
      <c r="G112" s="344" t="str">
        <f t="shared" si="8"/>
        <v>项</v>
      </c>
    </row>
    <row r="113" s="337" customFormat="1" ht="38" customHeight="1" spans="1:7">
      <c r="A113" s="361" t="s">
        <v>2747</v>
      </c>
      <c r="B113" s="364" t="s">
        <v>2748</v>
      </c>
      <c r="C113" s="365">
        <v>0</v>
      </c>
      <c r="D113" s="365">
        <v>0</v>
      </c>
      <c r="E113" s="359" t="str">
        <f t="shared" si="9"/>
        <v/>
      </c>
      <c r="F113" s="360" t="str">
        <f t="shared" si="7"/>
        <v>否</v>
      </c>
      <c r="G113" s="344" t="str">
        <f t="shared" si="8"/>
        <v>项</v>
      </c>
    </row>
    <row r="114" s="337" customFormat="1" ht="38" customHeight="1" spans="1:7">
      <c r="A114" s="361" t="s">
        <v>2749</v>
      </c>
      <c r="B114" s="364" t="s">
        <v>2750</v>
      </c>
      <c r="C114" s="365">
        <v>0</v>
      </c>
      <c r="D114" s="365">
        <v>0</v>
      </c>
      <c r="E114" s="359" t="str">
        <f t="shared" si="9"/>
        <v/>
      </c>
      <c r="F114" s="360" t="str">
        <f t="shared" si="7"/>
        <v>否</v>
      </c>
      <c r="G114" s="344" t="str">
        <f t="shared" si="8"/>
        <v>项</v>
      </c>
    </row>
    <row r="115" ht="38" customHeight="1" spans="1:7">
      <c r="A115" s="361" t="s">
        <v>2751</v>
      </c>
      <c r="B115" s="364" t="s">
        <v>2752</v>
      </c>
      <c r="C115" s="365"/>
      <c r="D115" s="365"/>
      <c r="E115" s="359" t="str">
        <f t="shared" si="9"/>
        <v/>
      </c>
      <c r="F115" s="360" t="str">
        <f t="shared" si="7"/>
        <v>否</v>
      </c>
      <c r="G115" s="344" t="str">
        <f t="shared" si="8"/>
        <v>项</v>
      </c>
    </row>
    <row r="116" s="337" customFormat="1" ht="38" customHeight="1" spans="1:7">
      <c r="A116" s="367">
        <v>21370</v>
      </c>
      <c r="B116" s="362" t="s">
        <v>2753</v>
      </c>
      <c r="C116" s="363">
        <f>SUM(C117:C118)</f>
        <v>0</v>
      </c>
      <c r="D116" s="363">
        <f>SUM(D117:D118)</f>
        <v>0</v>
      </c>
      <c r="E116" s="359"/>
      <c r="F116" s="360" t="str">
        <f t="shared" si="7"/>
        <v>否</v>
      </c>
      <c r="G116" s="344" t="str">
        <f t="shared" si="8"/>
        <v>款</v>
      </c>
    </row>
    <row r="117" s="337" customFormat="1" ht="38" customHeight="1" spans="1:7">
      <c r="A117" s="367">
        <v>2137001</v>
      </c>
      <c r="B117" s="364" t="s">
        <v>2605</v>
      </c>
      <c r="C117" s="365"/>
      <c r="D117" s="365"/>
      <c r="E117" s="359" t="str">
        <f t="shared" si="9"/>
        <v/>
      </c>
      <c r="F117" s="360" t="str">
        <f t="shared" si="7"/>
        <v>否</v>
      </c>
      <c r="G117" s="344" t="str">
        <f t="shared" si="8"/>
        <v>项</v>
      </c>
    </row>
    <row r="118" ht="38" customHeight="1" spans="1:7">
      <c r="A118" s="367">
        <v>2137099</v>
      </c>
      <c r="B118" s="364" t="s">
        <v>2754</v>
      </c>
      <c r="C118" s="365"/>
      <c r="D118" s="365"/>
      <c r="E118" s="359" t="str">
        <f t="shared" si="9"/>
        <v/>
      </c>
      <c r="F118" s="360" t="str">
        <f t="shared" si="7"/>
        <v>否</v>
      </c>
      <c r="G118" s="344" t="str">
        <f t="shared" si="8"/>
        <v>项</v>
      </c>
    </row>
    <row r="119" s="337" customFormat="1" ht="38" customHeight="1" spans="1:7">
      <c r="A119" s="367">
        <v>21371</v>
      </c>
      <c r="B119" s="364" t="s">
        <v>2755</v>
      </c>
      <c r="C119" s="365">
        <f>SUM(C120:C123)</f>
        <v>0</v>
      </c>
      <c r="D119" s="365"/>
      <c r="E119" s="359" t="str">
        <f t="shared" si="9"/>
        <v/>
      </c>
      <c r="F119" s="360" t="str">
        <f t="shared" si="7"/>
        <v>否</v>
      </c>
      <c r="G119" s="344" t="str">
        <f t="shared" si="8"/>
        <v>款</v>
      </c>
    </row>
    <row r="120" ht="38" customHeight="1" spans="1:7">
      <c r="A120" s="367">
        <v>2137101</v>
      </c>
      <c r="B120" s="364" t="s">
        <v>2746</v>
      </c>
      <c r="C120" s="365">
        <v>0</v>
      </c>
      <c r="D120" s="365">
        <v>0</v>
      </c>
      <c r="E120" s="359" t="str">
        <f t="shared" si="9"/>
        <v/>
      </c>
      <c r="F120" s="360" t="str">
        <f t="shared" si="7"/>
        <v>否</v>
      </c>
      <c r="G120" s="344" t="str">
        <f t="shared" si="8"/>
        <v>项</v>
      </c>
    </row>
    <row r="121" s="337" customFormat="1" ht="38" customHeight="1" spans="1:7">
      <c r="A121" s="367">
        <v>2137102</v>
      </c>
      <c r="B121" s="364" t="s">
        <v>2756</v>
      </c>
      <c r="C121" s="365">
        <v>0</v>
      </c>
      <c r="D121" s="365">
        <v>0</v>
      </c>
      <c r="E121" s="359" t="str">
        <f t="shared" si="9"/>
        <v/>
      </c>
      <c r="F121" s="360" t="str">
        <f t="shared" si="7"/>
        <v>否</v>
      </c>
      <c r="G121" s="344" t="str">
        <f t="shared" si="8"/>
        <v>项</v>
      </c>
    </row>
    <row r="122" s="337" customFormat="1" ht="38" customHeight="1" spans="1:7">
      <c r="A122" s="367">
        <v>2137103</v>
      </c>
      <c r="B122" s="364" t="s">
        <v>2750</v>
      </c>
      <c r="C122" s="365">
        <v>0</v>
      </c>
      <c r="D122" s="365">
        <v>0</v>
      </c>
      <c r="E122" s="359" t="str">
        <f t="shared" si="9"/>
        <v/>
      </c>
      <c r="F122" s="360" t="str">
        <f t="shared" si="7"/>
        <v>否</v>
      </c>
      <c r="G122" s="344" t="str">
        <f t="shared" si="8"/>
        <v>项</v>
      </c>
    </row>
    <row r="123" s="337" customFormat="1" ht="38" customHeight="1" spans="1:7">
      <c r="A123" s="367">
        <v>2137199</v>
      </c>
      <c r="B123" s="364" t="s">
        <v>2757</v>
      </c>
      <c r="C123" s="365">
        <v>0</v>
      </c>
      <c r="D123" s="365">
        <v>0</v>
      </c>
      <c r="E123" s="359" t="str">
        <f t="shared" si="9"/>
        <v/>
      </c>
      <c r="F123" s="360" t="str">
        <f t="shared" si="7"/>
        <v>否</v>
      </c>
      <c r="G123" s="344" t="str">
        <f t="shared" si="8"/>
        <v>项</v>
      </c>
    </row>
    <row r="124" s="337" customFormat="1" ht="38" customHeight="1" spans="1:7">
      <c r="A124" s="367">
        <v>21372</v>
      </c>
      <c r="B124" s="364" t="s">
        <v>2758</v>
      </c>
      <c r="C124" s="365">
        <v>0</v>
      </c>
      <c r="D124" s="365">
        <v>60</v>
      </c>
      <c r="E124" s="359" t="str">
        <f t="shared" si="9"/>
        <v/>
      </c>
      <c r="F124" s="360"/>
      <c r="G124" s="344"/>
    </row>
    <row r="125" s="337" customFormat="1" ht="38" customHeight="1" spans="1:7">
      <c r="A125" s="367">
        <v>2137201</v>
      </c>
      <c r="B125" s="364" t="s">
        <v>2759</v>
      </c>
      <c r="C125" s="365"/>
      <c r="D125" s="365">
        <v>60</v>
      </c>
      <c r="E125" s="359" t="str">
        <f t="shared" si="9"/>
        <v/>
      </c>
      <c r="F125" s="360"/>
      <c r="G125" s="344"/>
    </row>
    <row r="126" s="337" customFormat="1" ht="38" customHeight="1" spans="1:7">
      <c r="A126" s="367">
        <v>2137202</v>
      </c>
      <c r="B126" s="364" t="s">
        <v>2760</v>
      </c>
      <c r="C126" s="365"/>
      <c r="D126" s="365"/>
      <c r="E126" s="359" t="str">
        <f t="shared" si="9"/>
        <v/>
      </c>
      <c r="F126" s="360"/>
      <c r="G126" s="344"/>
    </row>
    <row r="127" s="337" customFormat="1" ht="38" customHeight="1" spans="1:7">
      <c r="A127" s="367">
        <v>2137299</v>
      </c>
      <c r="B127" s="364" t="s">
        <v>2761</v>
      </c>
      <c r="C127" s="365"/>
      <c r="D127" s="365"/>
      <c r="E127" s="359" t="s">
        <v>2762</v>
      </c>
      <c r="F127" s="360"/>
      <c r="G127" s="344"/>
    </row>
    <row r="128" s="337" customFormat="1" ht="38" customHeight="1" spans="1:7">
      <c r="A128" s="356" t="s">
        <v>95</v>
      </c>
      <c r="B128" s="357" t="s">
        <v>2763</v>
      </c>
      <c r="C128" s="358">
        <f>C129+C139+C144+C160+C172</f>
        <v>2000</v>
      </c>
      <c r="D128" s="358">
        <f>D129+D139+D144+D160+D172</f>
        <v>0</v>
      </c>
      <c r="E128" s="359">
        <f t="shared" ref="E128:E137" si="10">IF(C128&gt;0,D128/C128-1,IF(C128&lt;0,-(D128/C128-1),""))</f>
        <v>-1</v>
      </c>
      <c r="F128" s="360" t="str">
        <f t="shared" ref="F128:F137" si="11">IF(LEN(A128)=3,"是",IF(B128&lt;&gt;"",IF(SUM(C128:D128)&lt;&gt;0,"是","否"),"是"))</f>
        <v>是</v>
      </c>
      <c r="G128" s="344" t="str">
        <f t="shared" ref="G128:G137" si="12">IF(LEN(A128)=3,"类",IF(LEN(A128)=5,"款","项"))</f>
        <v>类</v>
      </c>
    </row>
    <row r="129" s="337" customFormat="1" ht="38" customHeight="1" spans="1:7">
      <c r="A129" s="361" t="s">
        <v>2764</v>
      </c>
      <c r="B129" s="364" t="s">
        <v>2765</v>
      </c>
      <c r="C129" s="365">
        <f>SUM(C130:C133)</f>
        <v>0</v>
      </c>
      <c r="D129" s="365">
        <f>SUM(D130:D133)</f>
        <v>0</v>
      </c>
      <c r="E129" s="359" t="str">
        <f t="shared" si="10"/>
        <v/>
      </c>
      <c r="F129" s="360" t="str">
        <f t="shared" si="11"/>
        <v>否</v>
      </c>
      <c r="G129" s="344" t="str">
        <f t="shared" si="12"/>
        <v>款</v>
      </c>
    </row>
    <row r="130" ht="38" customHeight="1" spans="1:7">
      <c r="A130" s="361" t="s">
        <v>2766</v>
      </c>
      <c r="B130" s="364" t="s">
        <v>2767</v>
      </c>
      <c r="C130" s="365">
        <v>0</v>
      </c>
      <c r="D130" s="365">
        <v>0</v>
      </c>
      <c r="E130" s="359" t="str">
        <f t="shared" si="10"/>
        <v/>
      </c>
      <c r="F130" s="360" t="str">
        <f t="shared" si="11"/>
        <v>否</v>
      </c>
      <c r="G130" s="344" t="str">
        <f t="shared" si="12"/>
        <v>项</v>
      </c>
    </row>
    <row r="131" s="337" customFormat="1" ht="38" customHeight="1" spans="1:7">
      <c r="A131" s="361" t="s">
        <v>2768</v>
      </c>
      <c r="B131" s="364" t="s">
        <v>2769</v>
      </c>
      <c r="C131" s="365">
        <v>0</v>
      </c>
      <c r="D131" s="365">
        <v>0</v>
      </c>
      <c r="E131" s="359" t="str">
        <f t="shared" si="10"/>
        <v/>
      </c>
      <c r="F131" s="360" t="str">
        <f t="shared" si="11"/>
        <v>否</v>
      </c>
      <c r="G131" s="344" t="str">
        <f t="shared" si="12"/>
        <v>项</v>
      </c>
    </row>
    <row r="132" s="337" customFormat="1" ht="38" customHeight="1" spans="1:7">
      <c r="A132" s="361" t="s">
        <v>2770</v>
      </c>
      <c r="B132" s="364" t="s">
        <v>2771</v>
      </c>
      <c r="C132" s="365">
        <v>0</v>
      </c>
      <c r="D132" s="365">
        <v>0</v>
      </c>
      <c r="E132" s="359" t="str">
        <f t="shared" si="10"/>
        <v/>
      </c>
      <c r="F132" s="360" t="str">
        <f t="shared" si="11"/>
        <v>否</v>
      </c>
      <c r="G132" s="344" t="str">
        <f t="shared" si="12"/>
        <v>项</v>
      </c>
    </row>
    <row r="133" s="337" customFormat="1" ht="38" customHeight="1" spans="1:7">
      <c r="A133" s="361" t="s">
        <v>2772</v>
      </c>
      <c r="B133" s="364" t="s">
        <v>2773</v>
      </c>
      <c r="C133" s="365">
        <v>0</v>
      </c>
      <c r="D133" s="365">
        <v>0</v>
      </c>
      <c r="E133" s="359" t="str">
        <f t="shared" si="10"/>
        <v/>
      </c>
      <c r="F133" s="360" t="str">
        <f t="shared" si="11"/>
        <v>否</v>
      </c>
      <c r="G133" s="344" t="str">
        <f t="shared" si="12"/>
        <v>项</v>
      </c>
    </row>
    <row r="134" ht="38" customHeight="1" spans="1:7">
      <c r="A134" s="361" t="s">
        <v>2774</v>
      </c>
      <c r="B134" s="364" t="s">
        <v>2775</v>
      </c>
      <c r="C134" s="365">
        <f>SUM(C135:C138)</f>
        <v>0</v>
      </c>
      <c r="D134" s="365">
        <f>SUM(D135:D138)</f>
        <v>0</v>
      </c>
      <c r="E134" s="359" t="str">
        <f t="shared" si="10"/>
        <v/>
      </c>
      <c r="F134" s="360" t="str">
        <f t="shared" si="11"/>
        <v>否</v>
      </c>
      <c r="G134" s="344" t="str">
        <f t="shared" si="12"/>
        <v>款</v>
      </c>
    </row>
    <row r="135" ht="38" customHeight="1" spans="1:7">
      <c r="A135" s="361" t="s">
        <v>2776</v>
      </c>
      <c r="B135" s="364" t="s">
        <v>2771</v>
      </c>
      <c r="C135" s="365">
        <v>0</v>
      </c>
      <c r="D135" s="365">
        <v>0</v>
      </c>
      <c r="E135" s="359" t="str">
        <f t="shared" si="10"/>
        <v/>
      </c>
      <c r="F135" s="360" t="str">
        <f t="shared" si="11"/>
        <v>否</v>
      </c>
      <c r="G135" s="344" t="str">
        <f t="shared" si="12"/>
        <v>项</v>
      </c>
    </row>
    <row r="136" s="337" customFormat="1" ht="38" customHeight="1" spans="1:7">
      <c r="A136" s="361" t="s">
        <v>2777</v>
      </c>
      <c r="B136" s="364" t="s">
        <v>2778</v>
      </c>
      <c r="C136" s="365">
        <v>0</v>
      </c>
      <c r="D136" s="365">
        <v>0</v>
      </c>
      <c r="E136" s="359" t="str">
        <f t="shared" si="10"/>
        <v/>
      </c>
      <c r="F136" s="360" t="str">
        <f t="shared" si="11"/>
        <v>否</v>
      </c>
      <c r="G136" s="344" t="str">
        <f t="shared" si="12"/>
        <v>项</v>
      </c>
    </row>
    <row r="137" ht="38" customHeight="1" spans="1:7">
      <c r="A137" s="361" t="s">
        <v>2779</v>
      </c>
      <c r="B137" s="364" t="s">
        <v>2780</v>
      </c>
      <c r="C137" s="365">
        <v>0</v>
      </c>
      <c r="D137" s="365">
        <v>0</v>
      </c>
      <c r="E137" s="359" t="str">
        <f t="shared" si="10"/>
        <v/>
      </c>
      <c r="F137" s="360" t="str">
        <f t="shared" si="11"/>
        <v>否</v>
      </c>
      <c r="G137" s="344" t="str">
        <f t="shared" si="12"/>
        <v>项</v>
      </c>
    </row>
    <row r="138" ht="38" customHeight="1" spans="1:7">
      <c r="A138" s="361" t="s">
        <v>2781</v>
      </c>
      <c r="B138" s="364" t="s">
        <v>2782</v>
      </c>
      <c r="C138" s="365">
        <v>0</v>
      </c>
      <c r="D138" s="365">
        <v>0</v>
      </c>
      <c r="E138" s="359" t="str">
        <f t="shared" ref="E138:E201" si="13">IF(C138&gt;0,D138/C138-1,IF(C138&lt;0,-(D138/C138-1),""))</f>
        <v/>
      </c>
      <c r="F138" s="360" t="str">
        <f t="shared" ref="F138:F201" si="14">IF(LEN(A138)=3,"是",IF(B138&lt;&gt;"",IF(SUM(C138:D138)&lt;&gt;0,"是","否"),"是"))</f>
        <v>否</v>
      </c>
      <c r="G138" s="344" t="str">
        <f t="shared" ref="G138:G201" si="15">IF(LEN(A138)=3,"类",IF(LEN(A138)=5,"款","项"))</f>
        <v>项</v>
      </c>
    </row>
    <row r="139" s="337" customFormat="1" ht="38" customHeight="1" spans="1:7">
      <c r="A139" s="361" t="s">
        <v>2783</v>
      </c>
      <c r="B139" s="362" t="s">
        <v>2784</v>
      </c>
      <c r="C139" s="363">
        <f>SUM(C140:C143)</f>
        <v>0</v>
      </c>
      <c r="D139" s="363">
        <f>SUM(D140:D143)</f>
        <v>0</v>
      </c>
      <c r="E139" s="359"/>
      <c r="F139" s="360" t="str">
        <f t="shared" si="14"/>
        <v>否</v>
      </c>
      <c r="G139" s="344" t="str">
        <f t="shared" si="15"/>
        <v>款</v>
      </c>
    </row>
    <row r="140" s="337" customFormat="1" ht="38" customHeight="1" spans="1:7">
      <c r="A140" s="361" t="s">
        <v>2785</v>
      </c>
      <c r="B140" s="364" t="s">
        <v>2786</v>
      </c>
      <c r="C140" s="365"/>
      <c r="D140" s="365"/>
      <c r="E140" s="359" t="str">
        <f t="shared" si="13"/>
        <v/>
      </c>
      <c r="F140" s="360" t="str">
        <f t="shared" si="14"/>
        <v>否</v>
      </c>
      <c r="G140" s="344" t="str">
        <f t="shared" si="15"/>
        <v>项</v>
      </c>
    </row>
    <row r="141" s="337" customFormat="1" ht="38" customHeight="1" spans="1:7">
      <c r="A141" s="361" t="s">
        <v>2787</v>
      </c>
      <c r="B141" s="364" t="s">
        <v>2788</v>
      </c>
      <c r="C141" s="365"/>
      <c r="D141" s="365"/>
      <c r="E141" s="359" t="str">
        <f t="shared" si="13"/>
        <v/>
      </c>
      <c r="F141" s="360" t="str">
        <f t="shared" si="14"/>
        <v>否</v>
      </c>
      <c r="G141" s="344" t="str">
        <f t="shared" si="15"/>
        <v>项</v>
      </c>
    </row>
    <row r="142" s="337" customFormat="1" ht="38" customHeight="1" spans="1:7">
      <c r="A142" s="361" t="s">
        <v>2789</v>
      </c>
      <c r="B142" s="364" t="s">
        <v>2790</v>
      </c>
      <c r="C142" s="365"/>
      <c r="D142" s="365"/>
      <c r="E142" s="359" t="str">
        <f t="shared" si="13"/>
        <v/>
      </c>
      <c r="F142" s="360" t="str">
        <f t="shared" si="14"/>
        <v>否</v>
      </c>
      <c r="G142" s="344" t="str">
        <f t="shared" si="15"/>
        <v>项</v>
      </c>
    </row>
    <row r="143" s="337" customFormat="1" ht="38" customHeight="1" spans="1:7">
      <c r="A143" s="361" t="s">
        <v>2791</v>
      </c>
      <c r="B143" s="364" t="s">
        <v>2792</v>
      </c>
      <c r="C143" s="365">
        <v>0</v>
      </c>
      <c r="D143" s="365">
        <v>0</v>
      </c>
      <c r="E143" s="359" t="str">
        <f t="shared" si="13"/>
        <v/>
      </c>
      <c r="F143" s="360" t="str">
        <f t="shared" si="14"/>
        <v>否</v>
      </c>
      <c r="G143" s="344" t="str">
        <f t="shared" si="15"/>
        <v>项</v>
      </c>
    </row>
    <row r="144" s="337" customFormat="1" ht="38" customHeight="1" spans="1:7">
      <c r="A144" s="361" t="s">
        <v>2793</v>
      </c>
      <c r="B144" s="362" t="s">
        <v>2794</v>
      </c>
      <c r="C144" s="363">
        <f>SUM(C145:C152)</f>
        <v>0</v>
      </c>
      <c r="D144" s="363">
        <f>SUM(D145:D152)</f>
        <v>0</v>
      </c>
      <c r="E144" s="359"/>
      <c r="F144" s="360" t="str">
        <f t="shared" si="14"/>
        <v>否</v>
      </c>
      <c r="G144" s="344" t="str">
        <f t="shared" si="15"/>
        <v>款</v>
      </c>
    </row>
    <row r="145" s="337" customFormat="1" ht="38" customHeight="1" spans="1:7">
      <c r="A145" s="361" t="s">
        <v>2795</v>
      </c>
      <c r="B145" s="364" t="s">
        <v>2796</v>
      </c>
      <c r="C145" s="365">
        <v>0</v>
      </c>
      <c r="D145" s="365">
        <v>0</v>
      </c>
      <c r="E145" s="359" t="str">
        <f t="shared" si="13"/>
        <v/>
      </c>
      <c r="F145" s="360" t="str">
        <f t="shared" si="14"/>
        <v>否</v>
      </c>
      <c r="G145" s="344" t="str">
        <f t="shared" si="15"/>
        <v>项</v>
      </c>
    </row>
    <row r="146" s="337" customFormat="1" ht="38" customHeight="1" spans="1:7">
      <c r="A146" s="361" t="s">
        <v>2797</v>
      </c>
      <c r="B146" s="364" t="s">
        <v>2798</v>
      </c>
      <c r="C146" s="365">
        <v>0</v>
      </c>
      <c r="D146" s="365">
        <v>0</v>
      </c>
      <c r="E146" s="359" t="str">
        <f t="shared" si="13"/>
        <v/>
      </c>
      <c r="F146" s="360" t="str">
        <f t="shared" si="14"/>
        <v>否</v>
      </c>
      <c r="G146" s="344" t="str">
        <f t="shared" si="15"/>
        <v>项</v>
      </c>
    </row>
    <row r="147" s="337" customFormat="1" ht="38" customHeight="1" spans="1:7">
      <c r="A147" s="361" t="s">
        <v>2799</v>
      </c>
      <c r="B147" s="364" t="s">
        <v>2800</v>
      </c>
      <c r="C147" s="365">
        <v>0</v>
      </c>
      <c r="D147" s="365">
        <v>0</v>
      </c>
      <c r="E147" s="359" t="str">
        <f t="shared" si="13"/>
        <v/>
      </c>
      <c r="F147" s="360" t="str">
        <f t="shared" si="14"/>
        <v>否</v>
      </c>
      <c r="G147" s="344" t="str">
        <f t="shared" si="15"/>
        <v>项</v>
      </c>
    </row>
    <row r="148" s="337" customFormat="1" ht="38" customHeight="1" spans="1:7">
      <c r="A148" s="361" t="s">
        <v>2801</v>
      </c>
      <c r="B148" s="364" t="s">
        <v>2802</v>
      </c>
      <c r="C148" s="365">
        <v>0</v>
      </c>
      <c r="D148" s="365">
        <v>0</v>
      </c>
      <c r="E148" s="359" t="str">
        <f t="shared" si="13"/>
        <v/>
      </c>
      <c r="F148" s="360" t="str">
        <f t="shared" si="14"/>
        <v>否</v>
      </c>
      <c r="G148" s="344" t="str">
        <f t="shared" si="15"/>
        <v>项</v>
      </c>
    </row>
    <row r="149" s="337" customFormat="1" ht="38" customHeight="1" spans="1:7">
      <c r="A149" s="361" t="s">
        <v>2803</v>
      </c>
      <c r="B149" s="364" t="s">
        <v>2804</v>
      </c>
      <c r="C149" s="365">
        <v>0</v>
      </c>
      <c r="D149" s="365">
        <v>0</v>
      </c>
      <c r="E149" s="359" t="str">
        <f t="shared" si="13"/>
        <v/>
      </c>
      <c r="F149" s="360" t="str">
        <f t="shared" si="14"/>
        <v>否</v>
      </c>
      <c r="G149" s="344" t="str">
        <f t="shared" si="15"/>
        <v>项</v>
      </c>
    </row>
    <row r="150" s="337" customFormat="1" ht="38" customHeight="1" spans="1:7">
      <c r="A150" s="361" t="s">
        <v>2805</v>
      </c>
      <c r="B150" s="364" t="s">
        <v>2806</v>
      </c>
      <c r="C150" s="365">
        <v>0</v>
      </c>
      <c r="D150" s="365">
        <v>0</v>
      </c>
      <c r="E150" s="359" t="str">
        <f t="shared" si="13"/>
        <v/>
      </c>
      <c r="F150" s="360" t="str">
        <f t="shared" si="14"/>
        <v>否</v>
      </c>
      <c r="G150" s="344" t="str">
        <f t="shared" si="15"/>
        <v>项</v>
      </c>
    </row>
    <row r="151" s="337" customFormat="1" ht="38" customHeight="1" spans="1:7">
      <c r="A151" s="361" t="s">
        <v>2807</v>
      </c>
      <c r="B151" s="364" t="s">
        <v>2808</v>
      </c>
      <c r="C151" s="365">
        <v>0</v>
      </c>
      <c r="D151" s="365">
        <v>0</v>
      </c>
      <c r="E151" s="359" t="str">
        <f t="shared" si="13"/>
        <v/>
      </c>
      <c r="F151" s="360" t="str">
        <f t="shared" si="14"/>
        <v>否</v>
      </c>
      <c r="G151" s="344" t="str">
        <f t="shared" si="15"/>
        <v>项</v>
      </c>
    </row>
    <row r="152" s="337" customFormat="1" ht="38" customHeight="1" spans="1:7">
      <c r="A152" s="361" t="s">
        <v>2809</v>
      </c>
      <c r="B152" s="364" t="s">
        <v>2810</v>
      </c>
      <c r="C152" s="365">
        <v>0</v>
      </c>
      <c r="D152" s="365"/>
      <c r="E152" s="359" t="str">
        <f t="shared" si="13"/>
        <v/>
      </c>
      <c r="F152" s="360" t="str">
        <f t="shared" si="14"/>
        <v>否</v>
      </c>
      <c r="G152" s="344" t="str">
        <f t="shared" si="15"/>
        <v>项</v>
      </c>
    </row>
    <row r="153" s="337" customFormat="1" ht="38" customHeight="1" spans="1:7">
      <c r="A153" s="361" t="s">
        <v>2811</v>
      </c>
      <c r="B153" s="364" t="s">
        <v>2812</v>
      </c>
      <c r="C153" s="365">
        <f>SUM(C154:C159)</f>
        <v>0</v>
      </c>
      <c r="D153" s="365">
        <f>SUM(D154:D159)</f>
        <v>0</v>
      </c>
      <c r="E153" s="359" t="str">
        <f t="shared" si="13"/>
        <v/>
      </c>
      <c r="F153" s="360" t="str">
        <f t="shared" si="14"/>
        <v>否</v>
      </c>
      <c r="G153" s="344" t="str">
        <f t="shared" si="15"/>
        <v>款</v>
      </c>
    </row>
    <row r="154" s="337" customFormat="1" ht="38" customHeight="1" spans="1:7">
      <c r="A154" s="361" t="s">
        <v>2813</v>
      </c>
      <c r="B154" s="364" t="s">
        <v>2814</v>
      </c>
      <c r="C154" s="365">
        <v>0</v>
      </c>
      <c r="D154" s="365">
        <v>0</v>
      </c>
      <c r="E154" s="359" t="str">
        <f t="shared" si="13"/>
        <v/>
      </c>
      <c r="F154" s="360" t="str">
        <f t="shared" si="14"/>
        <v>否</v>
      </c>
      <c r="G154" s="344" t="str">
        <f t="shared" si="15"/>
        <v>项</v>
      </c>
    </row>
    <row r="155" s="337" customFormat="1" ht="38" customHeight="1" spans="1:7">
      <c r="A155" s="361" t="s">
        <v>2815</v>
      </c>
      <c r="B155" s="364" t="s">
        <v>2816</v>
      </c>
      <c r="C155" s="365">
        <v>0</v>
      </c>
      <c r="D155" s="365">
        <v>0</v>
      </c>
      <c r="E155" s="359" t="str">
        <f t="shared" si="13"/>
        <v/>
      </c>
      <c r="F155" s="360" t="str">
        <f t="shared" si="14"/>
        <v>否</v>
      </c>
      <c r="G155" s="344" t="str">
        <f t="shared" si="15"/>
        <v>项</v>
      </c>
    </row>
    <row r="156" ht="38" customHeight="1" spans="1:7">
      <c r="A156" s="361" t="s">
        <v>2817</v>
      </c>
      <c r="B156" s="364" t="s">
        <v>2818</v>
      </c>
      <c r="C156" s="365">
        <v>0</v>
      </c>
      <c r="D156" s="365">
        <v>0</v>
      </c>
      <c r="E156" s="359" t="str">
        <f t="shared" si="13"/>
        <v/>
      </c>
      <c r="F156" s="360" t="str">
        <f t="shared" si="14"/>
        <v>否</v>
      </c>
      <c r="G156" s="344" t="str">
        <f t="shared" si="15"/>
        <v>项</v>
      </c>
    </row>
    <row r="157" ht="38" customHeight="1" spans="1:7">
      <c r="A157" s="361" t="s">
        <v>2819</v>
      </c>
      <c r="B157" s="364" t="s">
        <v>2820</v>
      </c>
      <c r="C157" s="365">
        <v>0</v>
      </c>
      <c r="D157" s="365">
        <v>0</v>
      </c>
      <c r="E157" s="359" t="str">
        <f t="shared" si="13"/>
        <v/>
      </c>
      <c r="F157" s="360" t="str">
        <f t="shared" si="14"/>
        <v>否</v>
      </c>
      <c r="G157" s="344" t="str">
        <f t="shared" si="15"/>
        <v>项</v>
      </c>
    </row>
    <row r="158" s="337" customFormat="1" ht="38" customHeight="1" spans="1:7">
      <c r="A158" s="361" t="s">
        <v>2821</v>
      </c>
      <c r="B158" s="364" t="s">
        <v>2822</v>
      </c>
      <c r="C158" s="365">
        <v>0</v>
      </c>
      <c r="D158" s="365">
        <v>0</v>
      </c>
      <c r="E158" s="359" t="str">
        <f t="shared" si="13"/>
        <v/>
      </c>
      <c r="F158" s="360" t="str">
        <f t="shared" si="14"/>
        <v>否</v>
      </c>
      <c r="G158" s="344" t="str">
        <f t="shared" si="15"/>
        <v>项</v>
      </c>
    </row>
    <row r="159" ht="38" customHeight="1" spans="1:7">
      <c r="A159" s="361" t="s">
        <v>2823</v>
      </c>
      <c r="B159" s="364" t="s">
        <v>2824</v>
      </c>
      <c r="C159" s="365">
        <v>0</v>
      </c>
      <c r="D159" s="365">
        <v>0</v>
      </c>
      <c r="E159" s="359" t="str">
        <f t="shared" si="13"/>
        <v/>
      </c>
      <c r="F159" s="360" t="str">
        <f t="shared" si="14"/>
        <v>否</v>
      </c>
      <c r="G159" s="344" t="str">
        <f t="shared" si="15"/>
        <v>项</v>
      </c>
    </row>
    <row r="160" ht="38" customHeight="1" spans="1:7">
      <c r="A160" s="361" t="s">
        <v>2825</v>
      </c>
      <c r="B160" s="362" t="s">
        <v>2826</v>
      </c>
      <c r="C160" s="363">
        <f>SUM(C161:C171)</f>
        <v>0</v>
      </c>
      <c r="D160" s="363">
        <f>SUM(D161:D171)</f>
        <v>0</v>
      </c>
      <c r="E160" s="359"/>
      <c r="F160" s="360" t="str">
        <f t="shared" si="14"/>
        <v>否</v>
      </c>
      <c r="G160" s="344" t="str">
        <f t="shared" si="15"/>
        <v>款</v>
      </c>
    </row>
    <row r="161" s="337" customFormat="1" ht="38" customHeight="1" spans="1:7">
      <c r="A161" s="361" t="s">
        <v>2827</v>
      </c>
      <c r="B161" s="364" t="s">
        <v>2828</v>
      </c>
      <c r="C161" s="365"/>
      <c r="D161" s="365"/>
      <c r="E161" s="359" t="str">
        <f t="shared" si="13"/>
        <v/>
      </c>
      <c r="F161" s="360" t="str">
        <f t="shared" si="14"/>
        <v>否</v>
      </c>
      <c r="G161" s="344" t="str">
        <f t="shared" si="15"/>
        <v>项</v>
      </c>
    </row>
    <row r="162" s="337" customFormat="1" ht="38" customHeight="1" spans="1:7">
      <c r="A162" s="361" t="s">
        <v>2829</v>
      </c>
      <c r="B162" s="364" t="s">
        <v>2830</v>
      </c>
      <c r="C162" s="365"/>
      <c r="D162" s="365"/>
      <c r="E162" s="359" t="str">
        <f t="shared" si="13"/>
        <v/>
      </c>
      <c r="F162" s="360" t="str">
        <f t="shared" si="14"/>
        <v>否</v>
      </c>
      <c r="G162" s="344" t="str">
        <f t="shared" si="15"/>
        <v>项</v>
      </c>
    </row>
    <row r="163" s="337" customFormat="1" ht="38" customHeight="1" spans="1:7">
      <c r="A163" s="361" t="s">
        <v>2831</v>
      </c>
      <c r="B163" s="364" t="s">
        <v>2832</v>
      </c>
      <c r="C163" s="365"/>
      <c r="D163" s="365"/>
      <c r="E163" s="359" t="str">
        <f t="shared" si="13"/>
        <v/>
      </c>
      <c r="F163" s="360" t="str">
        <f t="shared" si="14"/>
        <v>否</v>
      </c>
      <c r="G163" s="344" t="str">
        <f t="shared" si="15"/>
        <v>项</v>
      </c>
    </row>
    <row r="164" s="337" customFormat="1" ht="38" customHeight="1" spans="1:7">
      <c r="A164" s="361" t="s">
        <v>2833</v>
      </c>
      <c r="B164" s="364" t="s">
        <v>2834</v>
      </c>
      <c r="C164" s="365"/>
      <c r="D164" s="365"/>
      <c r="E164" s="359" t="str">
        <f t="shared" si="13"/>
        <v/>
      </c>
      <c r="F164" s="360" t="str">
        <f t="shared" si="14"/>
        <v>否</v>
      </c>
      <c r="G164" s="344" t="str">
        <f t="shared" si="15"/>
        <v>项</v>
      </c>
    </row>
    <row r="165" s="337" customFormat="1" ht="38" customHeight="1" spans="1:7">
      <c r="A165" s="361" t="s">
        <v>2835</v>
      </c>
      <c r="B165" s="364" t="s">
        <v>2836</v>
      </c>
      <c r="C165" s="365"/>
      <c r="D165" s="365"/>
      <c r="E165" s="359" t="str">
        <f t="shared" si="13"/>
        <v/>
      </c>
      <c r="F165" s="360" t="str">
        <f t="shared" si="14"/>
        <v>否</v>
      </c>
      <c r="G165" s="344" t="str">
        <f t="shared" si="15"/>
        <v>项</v>
      </c>
    </row>
    <row r="166" s="337" customFormat="1" ht="38" customHeight="1" spans="1:7">
      <c r="A166" s="361" t="s">
        <v>2837</v>
      </c>
      <c r="B166" s="364" t="s">
        <v>2838</v>
      </c>
      <c r="C166" s="365"/>
      <c r="D166" s="365"/>
      <c r="E166" s="359" t="str">
        <f t="shared" si="13"/>
        <v/>
      </c>
      <c r="F166" s="360" t="str">
        <f t="shared" si="14"/>
        <v>否</v>
      </c>
      <c r="G166" s="344" t="str">
        <f t="shared" si="15"/>
        <v>项</v>
      </c>
    </row>
    <row r="167" s="337" customFormat="1" ht="38" customHeight="1" spans="1:7">
      <c r="A167" s="361" t="s">
        <v>2839</v>
      </c>
      <c r="B167" s="364" t="s">
        <v>2840</v>
      </c>
      <c r="C167" s="365"/>
      <c r="D167" s="365"/>
      <c r="E167" s="359" t="str">
        <f t="shared" si="13"/>
        <v/>
      </c>
      <c r="F167" s="360" t="str">
        <f t="shared" si="14"/>
        <v>否</v>
      </c>
      <c r="G167" s="344" t="str">
        <f t="shared" si="15"/>
        <v>项</v>
      </c>
    </row>
    <row r="168" ht="38" customHeight="1" spans="1:7">
      <c r="A168" s="361" t="s">
        <v>2841</v>
      </c>
      <c r="B168" s="364" t="s">
        <v>2842</v>
      </c>
      <c r="C168" s="365">
        <v>0</v>
      </c>
      <c r="D168" s="365">
        <v>0</v>
      </c>
      <c r="E168" s="359" t="str">
        <f t="shared" si="13"/>
        <v/>
      </c>
      <c r="F168" s="360" t="str">
        <f t="shared" si="14"/>
        <v>否</v>
      </c>
      <c r="G168" s="344" t="str">
        <f t="shared" si="15"/>
        <v>项</v>
      </c>
    </row>
    <row r="169" ht="38" customHeight="1" spans="1:7">
      <c r="A169" s="361" t="s">
        <v>2843</v>
      </c>
      <c r="B169" s="364" t="s">
        <v>2844</v>
      </c>
      <c r="C169" s="365">
        <f>SUM(C170:C171)</f>
        <v>0</v>
      </c>
      <c r="D169" s="365">
        <f>SUM(D170:D171)</f>
        <v>0</v>
      </c>
      <c r="E169" s="359" t="str">
        <f t="shared" si="13"/>
        <v/>
      </c>
      <c r="F169" s="360" t="str">
        <f t="shared" si="14"/>
        <v>否</v>
      </c>
      <c r="G169" s="344" t="str">
        <f t="shared" si="15"/>
        <v>款</v>
      </c>
    </row>
    <row r="170" s="337" customFormat="1" ht="38" customHeight="1" spans="1:7">
      <c r="A170" s="361" t="s">
        <v>2845</v>
      </c>
      <c r="B170" s="364" t="s">
        <v>2767</v>
      </c>
      <c r="C170" s="365">
        <v>0</v>
      </c>
      <c r="D170" s="365">
        <v>0</v>
      </c>
      <c r="E170" s="359" t="str">
        <f t="shared" si="13"/>
        <v/>
      </c>
      <c r="F170" s="360" t="str">
        <f t="shared" si="14"/>
        <v>否</v>
      </c>
      <c r="G170" s="344" t="str">
        <f t="shared" si="15"/>
        <v>项</v>
      </c>
    </row>
    <row r="171" s="337" customFormat="1" ht="38" customHeight="1" spans="1:7">
      <c r="A171" s="361" t="s">
        <v>2846</v>
      </c>
      <c r="B171" s="364" t="s">
        <v>2847</v>
      </c>
      <c r="C171" s="365">
        <v>0</v>
      </c>
      <c r="D171" s="365">
        <v>0</v>
      </c>
      <c r="E171" s="359" t="str">
        <f t="shared" si="13"/>
        <v/>
      </c>
      <c r="F171" s="360" t="str">
        <f t="shared" si="14"/>
        <v>否</v>
      </c>
      <c r="G171" s="344" t="str">
        <f t="shared" si="15"/>
        <v>项</v>
      </c>
    </row>
    <row r="172" s="337" customFormat="1" ht="38" customHeight="1" spans="1:7">
      <c r="A172" s="361" t="s">
        <v>2848</v>
      </c>
      <c r="B172" s="362" t="s">
        <v>2849</v>
      </c>
      <c r="C172" s="363">
        <f>SUM(C173:C174)</f>
        <v>2000</v>
      </c>
      <c r="D172" s="363">
        <f>SUM(D173:D174)</f>
        <v>0</v>
      </c>
      <c r="E172" s="359">
        <f t="shared" si="13"/>
        <v>-1</v>
      </c>
      <c r="F172" s="360" t="str">
        <f t="shared" si="14"/>
        <v>是</v>
      </c>
      <c r="G172" s="344" t="str">
        <f t="shared" si="15"/>
        <v>款</v>
      </c>
    </row>
    <row r="173" s="337" customFormat="1" ht="38" customHeight="1" spans="1:7">
      <c r="A173" s="361" t="s">
        <v>2850</v>
      </c>
      <c r="B173" s="364" t="s">
        <v>2767</v>
      </c>
      <c r="C173" s="368"/>
      <c r="D173" s="365"/>
      <c r="E173" s="359" t="str">
        <f t="shared" si="13"/>
        <v/>
      </c>
      <c r="F173" s="360" t="str">
        <f t="shared" si="14"/>
        <v>否</v>
      </c>
      <c r="G173" s="344" t="str">
        <f t="shared" si="15"/>
        <v>项</v>
      </c>
    </row>
    <row r="174" s="337" customFormat="1" ht="38" customHeight="1" spans="1:7">
      <c r="A174" s="361" t="s">
        <v>2851</v>
      </c>
      <c r="B174" s="364" t="s">
        <v>2852</v>
      </c>
      <c r="C174" s="365">
        <v>2000</v>
      </c>
      <c r="D174" s="365"/>
      <c r="E174" s="359">
        <f t="shared" si="13"/>
        <v>-1</v>
      </c>
      <c r="F174" s="360" t="str">
        <f t="shared" si="14"/>
        <v>是</v>
      </c>
      <c r="G174" s="344" t="str">
        <f t="shared" si="15"/>
        <v>项</v>
      </c>
    </row>
    <row r="175" s="337" customFormat="1" ht="38" customHeight="1" spans="1:7">
      <c r="A175" s="361" t="s">
        <v>2853</v>
      </c>
      <c r="B175" s="364" t="s">
        <v>2854</v>
      </c>
      <c r="C175" s="365">
        <v>0</v>
      </c>
      <c r="D175" s="365">
        <v>0</v>
      </c>
      <c r="E175" s="359" t="str">
        <f t="shared" si="13"/>
        <v/>
      </c>
      <c r="F175" s="360" t="str">
        <f t="shared" si="14"/>
        <v>否</v>
      </c>
      <c r="G175" s="344" t="str">
        <f t="shared" si="15"/>
        <v>款</v>
      </c>
    </row>
    <row r="176" ht="38" customHeight="1" spans="1:7">
      <c r="A176" s="361" t="s">
        <v>2855</v>
      </c>
      <c r="B176" s="364" t="s">
        <v>2856</v>
      </c>
      <c r="C176" s="365">
        <f>SUM(C177:C179)</f>
        <v>0</v>
      </c>
      <c r="D176" s="365">
        <f>SUM(D177:D179)</f>
        <v>0</v>
      </c>
      <c r="E176" s="359" t="str">
        <f t="shared" si="13"/>
        <v/>
      </c>
      <c r="F176" s="360" t="str">
        <f t="shared" si="14"/>
        <v>否</v>
      </c>
      <c r="G176" s="344" t="str">
        <f t="shared" si="15"/>
        <v>款</v>
      </c>
    </row>
    <row r="177" ht="38" customHeight="1" spans="1:7">
      <c r="A177" s="361" t="s">
        <v>2857</v>
      </c>
      <c r="B177" s="364" t="s">
        <v>2786</v>
      </c>
      <c r="C177" s="365">
        <v>0</v>
      </c>
      <c r="D177" s="365">
        <v>0</v>
      </c>
      <c r="E177" s="359" t="str">
        <f t="shared" si="13"/>
        <v/>
      </c>
      <c r="F177" s="360" t="str">
        <f t="shared" si="14"/>
        <v>否</v>
      </c>
      <c r="G177" s="344" t="str">
        <f t="shared" si="15"/>
        <v>项</v>
      </c>
    </row>
    <row r="178" ht="38" customHeight="1" spans="1:7">
      <c r="A178" s="361" t="s">
        <v>2858</v>
      </c>
      <c r="B178" s="364" t="s">
        <v>2790</v>
      </c>
      <c r="C178" s="365">
        <v>0</v>
      </c>
      <c r="D178" s="365">
        <v>0</v>
      </c>
      <c r="E178" s="359" t="str">
        <f t="shared" si="13"/>
        <v/>
      </c>
      <c r="F178" s="360" t="str">
        <f t="shared" si="14"/>
        <v>否</v>
      </c>
      <c r="G178" s="344" t="str">
        <f t="shared" si="15"/>
        <v>项</v>
      </c>
    </row>
    <row r="179" s="337" customFormat="1" ht="38" customHeight="1" spans="1:7">
      <c r="A179" s="361" t="s">
        <v>2859</v>
      </c>
      <c r="B179" s="364" t="s">
        <v>2860</v>
      </c>
      <c r="C179" s="365">
        <v>0</v>
      </c>
      <c r="D179" s="365">
        <v>0</v>
      </c>
      <c r="E179" s="359" t="str">
        <f t="shared" si="13"/>
        <v/>
      </c>
      <c r="F179" s="360" t="str">
        <f t="shared" si="14"/>
        <v>否</v>
      </c>
      <c r="G179" s="344" t="str">
        <f t="shared" si="15"/>
        <v>项</v>
      </c>
    </row>
    <row r="180" ht="38" customHeight="1" spans="1:7">
      <c r="A180" s="356" t="s">
        <v>97</v>
      </c>
      <c r="B180" s="357" t="s">
        <v>2861</v>
      </c>
      <c r="C180" s="358">
        <f>C181</f>
        <v>0</v>
      </c>
      <c r="D180" s="358">
        <f>D181</f>
        <v>0</v>
      </c>
      <c r="E180" s="394"/>
      <c r="F180" s="360" t="str">
        <f t="shared" si="14"/>
        <v>是</v>
      </c>
      <c r="G180" s="344" t="str">
        <f t="shared" si="15"/>
        <v>类</v>
      </c>
    </row>
    <row r="181" ht="38" customHeight="1" spans="1:7">
      <c r="A181" s="361" t="s">
        <v>2862</v>
      </c>
      <c r="B181" s="362" t="s">
        <v>2863</v>
      </c>
      <c r="C181" s="363">
        <f>SUM(C182:C183)</f>
        <v>0</v>
      </c>
      <c r="D181" s="363">
        <f>SUM(D182:D183)</f>
        <v>0</v>
      </c>
      <c r="E181" s="359"/>
      <c r="F181" s="360" t="str">
        <f t="shared" si="14"/>
        <v>否</v>
      </c>
      <c r="G181" s="344" t="str">
        <f t="shared" si="15"/>
        <v>款</v>
      </c>
    </row>
    <row r="182" ht="38" customHeight="1" spans="1:7">
      <c r="A182" s="361" t="s">
        <v>2864</v>
      </c>
      <c r="B182" s="364" t="s">
        <v>2865</v>
      </c>
      <c r="C182" s="365"/>
      <c r="D182" s="365"/>
      <c r="E182" s="359" t="str">
        <f t="shared" si="13"/>
        <v/>
      </c>
      <c r="F182" s="360" t="str">
        <f t="shared" si="14"/>
        <v>否</v>
      </c>
      <c r="G182" s="344" t="str">
        <f t="shared" si="15"/>
        <v>项</v>
      </c>
    </row>
    <row r="183" s="337" customFormat="1" ht="38" customHeight="1" spans="1:7">
      <c r="A183" s="361" t="s">
        <v>2866</v>
      </c>
      <c r="B183" s="364" t="s">
        <v>2867</v>
      </c>
      <c r="C183" s="365"/>
      <c r="D183" s="365"/>
      <c r="E183" s="359" t="str">
        <f t="shared" si="13"/>
        <v/>
      </c>
      <c r="F183" s="360" t="str">
        <f t="shared" si="14"/>
        <v>否</v>
      </c>
      <c r="G183" s="344" t="str">
        <f t="shared" si="15"/>
        <v>项</v>
      </c>
    </row>
    <row r="184" s="337" customFormat="1" ht="38" customHeight="1" spans="1:7">
      <c r="A184" s="356" t="s">
        <v>119</v>
      </c>
      <c r="B184" s="357" t="s">
        <v>2868</v>
      </c>
      <c r="C184" s="358">
        <f>C185+C189+C198</f>
        <v>30965</v>
      </c>
      <c r="D184" s="358">
        <f>D185+D189+D198</f>
        <v>2427</v>
      </c>
      <c r="E184" s="359">
        <f t="shared" si="13"/>
        <v>-0.922</v>
      </c>
      <c r="F184" s="360" t="str">
        <f t="shared" si="14"/>
        <v>是</v>
      </c>
      <c r="G184" s="344" t="str">
        <f t="shared" si="15"/>
        <v>类</v>
      </c>
    </row>
    <row r="185" ht="38" customHeight="1" spans="1:7">
      <c r="A185" s="361" t="s">
        <v>2869</v>
      </c>
      <c r="B185" s="362" t="s">
        <v>2870</v>
      </c>
      <c r="C185" s="363">
        <f>SUM(C186:C188)</f>
        <v>30002</v>
      </c>
      <c r="D185" s="363">
        <f>SUM(D186:D188)</f>
        <v>0</v>
      </c>
      <c r="E185" s="359">
        <f t="shared" si="13"/>
        <v>-1</v>
      </c>
      <c r="F185" s="360" t="str">
        <f t="shared" si="14"/>
        <v>是</v>
      </c>
      <c r="G185" s="344" t="str">
        <f t="shared" si="15"/>
        <v>款</v>
      </c>
    </row>
    <row r="186" ht="38" customHeight="1" spans="1:7">
      <c r="A186" s="361" t="s">
        <v>2871</v>
      </c>
      <c r="B186" s="364" t="s">
        <v>2872</v>
      </c>
      <c r="C186" s="365">
        <v>2</v>
      </c>
      <c r="D186" s="365">
        <v>0</v>
      </c>
      <c r="E186" s="359">
        <f t="shared" si="13"/>
        <v>-1</v>
      </c>
      <c r="F186" s="360" t="str">
        <f t="shared" si="14"/>
        <v>是</v>
      </c>
      <c r="G186" s="344" t="str">
        <f t="shared" si="15"/>
        <v>项</v>
      </c>
    </row>
    <row r="187" s="337" customFormat="1" ht="38" customHeight="1" spans="1:7">
      <c r="A187" s="361" t="s">
        <v>2873</v>
      </c>
      <c r="B187" s="364" t="s">
        <v>2874</v>
      </c>
      <c r="C187" s="365">
        <v>30000</v>
      </c>
      <c r="D187" s="365"/>
      <c r="E187" s="359">
        <f t="shared" si="13"/>
        <v>-1</v>
      </c>
      <c r="F187" s="360" t="str">
        <f t="shared" si="14"/>
        <v>是</v>
      </c>
      <c r="G187" s="344" t="str">
        <f t="shared" si="15"/>
        <v>项</v>
      </c>
    </row>
    <row r="188" s="337" customFormat="1" ht="38" customHeight="1" spans="1:7">
      <c r="A188" s="361" t="s">
        <v>2875</v>
      </c>
      <c r="B188" s="364" t="s">
        <v>2876</v>
      </c>
      <c r="C188" s="365">
        <v>0</v>
      </c>
      <c r="D188" s="365"/>
      <c r="E188" s="359" t="str">
        <f t="shared" si="13"/>
        <v/>
      </c>
      <c r="F188" s="360" t="str">
        <f t="shared" si="14"/>
        <v>否</v>
      </c>
      <c r="G188" s="344" t="str">
        <f t="shared" si="15"/>
        <v>项</v>
      </c>
    </row>
    <row r="189" ht="38" customHeight="1" spans="1:7">
      <c r="A189" s="361" t="s">
        <v>2877</v>
      </c>
      <c r="B189" s="362" t="s">
        <v>2878</v>
      </c>
      <c r="C189" s="363">
        <f>SUM(C190:C197)</f>
        <v>0</v>
      </c>
      <c r="D189" s="363">
        <f>SUM(D190:D197)</f>
        <v>0</v>
      </c>
      <c r="E189" s="359"/>
      <c r="F189" s="360" t="str">
        <f t="shared" si="14"/>
        <v>否</v>
      </c>
      <c r="G189" s="344" t="str">
        <f t="shared" si="15"/>
        <v>款</v>
      </c>
    </row>
    <row r="190" s="337" customFormat="1" ht="38" customHeight="1" spans="1:7">
      <c r="A190" s="361" t="s">
        <v>2879</v>
      </c>
      <c r="B190" s="364" t="s">
        <v>2880</v>
      </c>
      <c r="C190" s="365"/>
      <c r="D190" s="365"/>
      <c r="E190" s="359" t="str">
        <f t="shared" si="13"/>
        <v/>
      </c>
      <c r="F190" s="360" t="str">
        <f t="shared" si="14"/>
        <v>否</v>
      </c>
      <c r="G190" s="344" t="str">
        <f t="shared" si="15"/>
        <v>项</v>
      </c>
    </row>
    <row r="191" ht="38" customHeight="1" spans="1:7">
      <c r="A191" s="361" t="s">
        <v>2881</v>
      </c>
      <c r="B191" s="364" t="s">
        <v>2882</v>
      </c>
      <c r="C191" s="365"/>
      <c r="D191" s="365"/>
      <c r="E191" s="359" t="str">
        <f t="shared" si="13"/>
        <v/>
      </c>
      <c r="F191" s="360" t="str">
        <f t="shared" si="14"/>
        <v>否</v>
      </c>
      <c r="G191" s="344" t="str">
        <f t="shared" si="15"/>
        <v>项</v>
      </c>
    </row>
    <row r="192" ht="38" customHeight="1" spans="1:7">
      <c r="A192" s="361" t="s">
        <v>2883</v>
      </c>
      <c r="B192" s="364" t="s">
        <v>2884</v>
      </c>
      <c r="C192" s="365"/>
      <c r="D192" s="365"/>
      <c r="E192" s="359" t="str">
        <f t="shared" si="13"/>
        <v/>
      </c>
      <c r="F192" s="360" t="str">
        <f t="shared" si="14"/>
        <v>否</v>
      </c>
      <c r="G192" s="344" t="str">
        <f t="shared" si="15"/>
        <v>项</v>
      </c>
    </row>
    <row r="193" ht="38" customHeight="1" spans="1:7">
      <c r="A193" s="361" t="s">
        <v>2885</v>
      </c>
      <c r="B193" s="364" t="s">
        <v>2886</v>
      </c>
      <c r="C193" s="365"/>
      <c r="D193" s="365"/>
      <c r="E193" s="359" t="str">
        <f t="shared" si="13"/>
        <v/>
      </c>
      <c r="F193" s="360" t="str">
        <f t="shared" si="14"/>
        <v>否</v>
      </c>
      <c r="G193" s="344" t="str">
        <f t="shared" si="15"/>
        <v>项</v>
      </c>
    </row>
    <row r="194" ht="38" customHeight="1" spans="1:7">
      <c r="A194" s="361" t="s">
        <v>2887</v>
      </c>
      <c r="B194" s="364" t="s">
        <v>2888</v>
      </c>
      <c r="C194" s="365"/>
      <c r="D194" s="365"/>
      <c r="E194" s="359" t="str">
        <f t="shared" si="13"/>
        <v/>
      </c>
      <c r="F194" s="360" t="str">
        <f t="shared" si="14"/>
        <v>否</v>
      </c>
      <c r="G194" s="344" t="str">
        <f t="shared" si="15"/>
        <v>项</v>
      </c>
    </row>
    <row r="195" ht="38" customHeight="1" spans="1:7">
      <c r="A195" s="361" t="s">
        <v>2889</v>
      </c>
      <c r="B195" s="364" t="s">
        <v>2890</v>
      </c>
      <c r="C195" s="365"/>
      <c r="D195" s="365"/>
      <c r="E195" s="359" t="str">
        <f t="shared" si="13"/>
        <v/>
      </c>
      <c r="F195" s="360" t="str">
        <f t="shared" si="14"/>
        <v>否</v>
      </c>
      <c r="G195" s="344" t="str">
        <f t="shared" si="15"/>
        <v>项</v>
      </c>
    </row>
    <row r="196" s="337" customFormat="1" ht="38" customHeight="1" spans="1:7">
      <c r="A196" s="361" t="s">
        <v>2891</v>
      </c>
      <c r="B196" s="364" t="s">
        <v>2892</v>
      </c>
      <c r="C196" s="365"/>
      <c r="D196" s="365"/>
      <c r="E196" s="359" t="str">
        <f t="shared" si="13"/>
        <v/>
      </c>
      <c r="F196" s="360" t="str">
        <f t="shared" si="14"/>
        <v>否</v>
      </c>
      <c r="G196" s="344" t="str">
        <f t="shared" si="15"/>
        <v>项</v>
      </c>
    </row>
    <row r="197" ht="38" customHeight="1" spans="1:7">
      <c r="A197" s="361" t="s">
        <v>2893</v>
      </c>
      <c r="B197" s="364" t="s">
        <v>2894</v>
      </c>
      <c r="C197" s="365"/>
      <c r="D197" s="365"/>
      <c r="E197" s="359" t="str">
        <f t="shared" si="13"/>
        <v/>
      </c>
      <c r="F197" s="360" t="str">
        <f t="shared" si="14"/>
        <v>否</v>
      </c>
      <c r="G197" s="344" t="str">
        <f t="shared" si="15"/>
        <v>项</v>
      </c>
    </row>
    <row r="198" ht="38" customHeight="1" spans="1:7">
      <c r="A198" s="361" t="s">
        <v>2895</v>
      </c>
      <c r="B198" s="362" t="s">
        <v>2896</v>
      </c>
      <c r="C198" s="363">
        <f>SUM(C199:C209)</f>
        <v>963</v>
      </c>
      <c r="D198" s="363">
        <f>SUM(D199:D209)</f>
        <v>2427</v>
      </c>
      <c r="E198" s="359">
        <f t="shared" si="13"/>
        <v>1.52</v>
      </c>
      <c r="F198" s="360" t="str">
        <f t="shared" si="14"/>
        <v>是</v>
      </c>
      <c r="G198" s="344" t="str">
        <f t="shared" si="15"/>
        <v>款</v>
      </c>
    </row>
    <row r="199" ht="38" customHeight="1" spans="1:7">
      <c r="A199" s="367">
        <v>2296001</v>
      </c>
      <c r="B199" s="364" t="s">
        <v>2897</v>
      </c>
      <c r="C199" s="365">
        <v>0</v>
      </c>
      <c r="D199" s="365"/>
      <c r="E199" s="359" t="str">
        <f t="shared" si="13"/>
        <v/>
      </c>
      <c r="F199" s="360" t="str">
        <f t="shared" si="14"/>
        <v>否</v>
      </c>
      <c r="G199" s="344" t="str">
        <f t="shared" si="15"/>
        <v>项</v>
      </c>
    </row>
    <row r="200" s="337" customFormat="1" ht="38" customHeight="1" spans="1:7">
      <c r="A200" s="361" t="s">
        <v>2898</v>
      </c>
      <c r="B200" s="364" t="s">
        <v>2899</v>
      </c>
      <c r="C200" s="365">
        <v>446</v>
      </c>
      <c r="D200" s="365">
        <v>373</v>
      </c>
      <c r="E200" s="359">
        <f t="shared" si="13"/>
        <v>-0.164</v>
      </c>
      <c r="F200" s="360" t="str">
        <f t="shared" si="14"/>
        <v>是</v>
      </c>
      <c r="G200" s="344" t="str">
        <f t="shared" si="15"/>
        <v>项</v>
      </c>
    </row>
    <row r="201" ht="38" customHeight="1" spans="1:7">
      <c r="A201" s="361" t="s">
        <v>2900</v>
      </c>
      <c r="B201" s="364" t="s">
        <v>2901</v>
      </c>
      <c r="C201" s="365">
        <v>117</v>
      </c>
      <c r="D201" s="363">
        <v>561</v>
      </c>
      <c r="E201" s="359">
        <f t="shared" si="13"/>
        <v>3.795</v>
      </c>
      <c r="F201" s="360" t="str">
        <f t="shared" si="14"/>
        <v>是</v>
      </c>
      <c r="G201" s="344" t="str">
        <f t="shared" si="15"/>
        <v>项</v>
      </c>
    </row>
    <row r="202" ht="38" customHeight="1" spans="1:7">
      <c r="A202" s="361" t="s">
        <v>2902</v>
      </c>
      <c r="B202" s="364" t="s">
        <v>2903</v>
      </c>
      <c r="C202" s="365">
        <v>0</v>
      </c>
      <c r="D202" s="363">
        <v>58</v>
      </c>
      <c r="E202" s="359" t="str">
        <f t="shared" ref="E202:E265" si="16">IF(C202&gt;0,D202/C202-1,IF(C202&lt;0,-(D202/C202-1),""))</f>
        <v/>
      </c>
      <c r="F202" s="360" t="str">
        <f t="shared" ref="F202:F265" si="17">IF(LEN(A202)=3,"是",IF(B202&lt;&gt;"",IF(SUM(C202:D202)&lt;&gt;0,"是","否"),"是"))</f>
        <v>是</v>
      </c>
      <c r="G202" s="344" t="str">
        <f t="shared" ref="G202:G265" si="18">IF(LEN(A202)=3,"类",IF(LEN(A202)=5,"款","项"))</f>
        <v>项</v>
      </c>
    </row>
    <row r="203" ht="38" customHeight="1" spans="1:7">
      <c r="A203" s="361" t="s">
        <v>2904</v>
      </c>
      <c r="B203" s="364" t="s">
        <v>2905</v>
      </c>
      <c r="C203" s="365">
        <v>0</v>
      </c>
      <c r="D203" s="365"/>
      <c r="E203" s="359" t="str">
        <f t="shared" si="16"/>
        <v/>
      </c>
      <c r="F203" s="360" t="str">
        <f t="shared" si="17"/>
        <v>否</v>
      </c>
      <c r="G203" s="344" t="str">
        <f t="shared" si="18"/>
        <v>项</v>
      </c>
    </row>
    <row r="204" ht="38" customHeight="1" spans="1:7">
      <c r="A204" s="361" t="s">
        <v>2906</v>
      </c>
      <c r="B204" s="364" t="s">
        <v>2907</v>
      </c>
      <c r="C204" s="365">
        <v>200</v>
      </c>
      <c r="D204" s="363">
        <v>218</v>
      </c>
      <c r="E204" s="359">
        <f t="shared" si="16"/>
        <v>0.09</v>
      </c>
      <c r="F204" s="360" t="str">
        <f t="shared" si="17"/>
        <v>是</v>
      </c>
      <c r="G204" s="344" t="str">
        <f t="shared" si="18"/>
        <v>项</v>
      </c>
    </row>
    <row r="205" s="337" customFormat="1" ht="38" customHeight="1" spans="1:7">
      <c r="A205" s="361" t="s">
        <v>2908</v>
      </c>
      <c r="B205" s="364" t="s">
        <v>2909</v>
      </c>
      <c r="C205" s="365"/>
      <c r="D205" s="365"/>
      <c r="E205" s="359" t="str">
        <f t="shared" si="16"/>
        <v/>
      </c>
      <c r="F205" s="360" t="str">
        <f t="shared" si="17"/>
        <v>否</v>
      </c>
      <c r="G205" s="344" t="str">
        <f t="shared" si="18"/>
        <v>项</v>
      </c>
    </row>
    <row r="206" s="337" customFormat="1" ht="38" customHeight="1" spans="1:7">
      <c r="A206" s="361" t="s">
        <v>2910</v>
      </c>
      <c r="B206" s="364" t="s">
        <v>2911</v>
      </c>
      <c r="C206" s="365"/>
      <c r="D206" s="365"/>
      <c r="E206" s="359" t="str">
        <f t="shared" si="16"/>
        <v/>
      </c>
      <c r="F206" s="360" t="str">
        <f t="shared" si="17"/>
        <v>否</v>
      </c>
      <c r="G206" s="344" t="str">
        <f t="shared" si="18"/>
        <v>项</v>
      </c>
    </row>
    <row r="207" s="337" customFormat="1" ht="38" customHeight="1" spans="1:7">
      <c r="A207" s="361" t="s">
        <v>2912</v>
      </c>
      <c r="B207" s="364" t="s">
        <v>2913</v>
      </c>
      <c r="C207" s="365">
        <v>0</v>
      </c>
      <c r="D207" s="365"/>
      <c r="E207" s="359" t="str">
        <f t="shared" si="16"/>
        <v/>
      </c>
      <c r="F207" s="360" t="str">
        <f t="shared" si="17"/>
        <v>否</v>
      </c>
      <c r="G207" s="344" t="str">
        <f t="shared" si="18"/>
        <v>项</v>
      </c>
    </row>
    <row r="208" ht="38" customHeight="1" spans="1:7">
      <c r="A208" s="361" t="s">
        <v>2914</v>
      </c>
      <c r="B208" s="364" t="s">
        <v>2915</v>
      </c>
      <c r="C208" s="365">
        <v>0</v>
      </c>
      <c r="D208" s="363"/>
      <c r="E208" s="359" t="str">
        <f t="shared" si="16"/>
        <v/>
      </c>
      <c r="F208" s="360" t="str">
        <f t="shared" si="17"/>
        <v>否</v>
      </c>
      <c r="G208" s="344" t="str">
        <f t="shared" si="18"/>
        <v>项</v>
      </c>
    </row>
    <row r="209" s="337" customFormat="1" ht="38" customHeight="1" spans="1:7">
      <c r="A209" s="361" t="s">
        <v>2916</v>
      </c>
      <c r="B209" s="364" t="s">
        <v>2917</v>
      </c>
      <c r="C209" s="365">
        <v>200</v>
      </c>
      <c r="D209" s="363">
        <v>1217</v>
      </c>
      <c r="E209" s="359">
        <f t="shared" si="16"/>
        <v>5.085</v>
      </c>
      <c r="F209" s="360" t="str">
        <f t="shared" si="17"/>
        <v>是</v>
      </c>
      <c r="G209" s="344" t="str">
        <f t="shared" si="18"/>
        <v>项</v>
      </c>
    </row>
    <row r="210" s="337" customFormat="1" ht="38" customHeight="1" spans="1:7">
      <c r="A210" s="356" t="s">
        <v>115</v>
      </c>
      <c r="B210" s="357" t="s">
        <v>2918</v>
      </c>
      <c r="C210" s="358">
        <f>SUM(C211:C226)</f>
        <v>5678</v>
      </c>
      <c r="D210" s="358">
        <f>SUM(D211:D226)</f>
        <v>6531</v>
      </c>
      <c r="E210" s="359">
        <f t="shared" si="16"/>
        <v>0.15</v>
      </c>
      <c r="F210" s="360" t="str">
        <f t="shared" si="17"/>
        <v>是</v>
      </c>
      <c r="G210" s="344" t="str">
        <f t="shared" si="18"/>
        <v>类</v>
      </c>
    </row>
    <row r="211" s="337" customFormat="1" ht="38" customHeight="1" spans="1:7">
      <c r="A211" s="361" t="s">
        <v>2919</v>
      </c>
      <c r="B211" s="364" t="s">
        <v>2920</v>
      </c>
      <c r="C211" s="365">
        <v>0</v>
      </c>
      <c r="D211" s="365"/>
      <c r="E211" s="359" t="str">
        <f t="shared" si="16"/>
        <v/>
      </c>
      <c r="F211" s="360" t="str">
        <f t="shared" si="17"/>
        <v>否</v>
      </c>
      <c r="G211" s="344" t="str">
        <f t="shared" si="18"/>
        <v>项</v>
      </c>
    </row>
    <row r="212" s="337" customFormat="1" ht="38" customHeight="1" spans="1:7">
      <c r="A212" s="361" t="s">
        <v>2921</v>
      </c>
      <c r="B212" s="364" t="s">
        <v>2922</v>
      </c>
      <c r="C212" s="365">
        <v>0</v>
      </c>
      <c r="D212" s="365"/>
      <c r="E212" s="359" t="str">
        <f t="shared" si="16"/>
        <v/>
      </c>
      <c r="F212" s="360" t="str">
        <f t="shared" si="17"/>
        <v>否</v>
      </c>
      <c r="G212" s="344" t="str">
        <f t="shared" si="18"/>
        <v>项</v>
      </c>
    </row>
    <row r="213" s="337" customFormat="1" ht="38" customHeight="1" spans="1:7">
      <c r="A213" s="361" t="s">
        <v>2923</v>
      </c>
      <c r="B213" s="364" t="s">
        <v>2924</v>
      </c>
      <c r="C213" s="365">
        <v>0</v>
      </c>
      <c r="D213" s="365"/>
      <c r="E213" s="359" t="str">
        <f t="shared" si="16"/>
        <v/>
      </c>
      <c r="F213" s="360" t="str">
        <f t="shared" si="17"/>
        <v>否</v>
      </c>
      <c r="G213" s="344" t="str">
        <f t="shared" si="18"/>
        <v>项</v>
      </c>
    </row>
    <row r="214" s="337" customFormat="1" ht="38" customHeight="1" spans="1:7">
      <c r="A214" s="361" t="s">
        <v>2925</v>
      </c>
      <c r="B214" s="364" t="s">
        <v>2926</v>
      </c>
      <c r="C214" s="365">
        <v>75</v>
      </c>
      <c r="D214" s="365">
        <v>76</v>
      </c>
      <c r="E214" s="359">
        <f t="shared" si="16"/>
        <v>0.013</v>
      </c>
      <c r="F214" s="360" t="str">
        <f t="shared" si="17"/>
        <v>是</v>
      </c>
      <c r="G214" s="344" t="str">
        <f t="shared" si="18"/>
        <v>项</v>
      </c>
    </row>
    <row r="215" s="337" customFormat="1" ht="38" customHeight="1" spans="1:7">
      <c r="A215" s="361" t="s">
        <v>2927</v>
      </c>
      <c r="B215" s="364" t="s">
        <v>2928</v>
      </c>
      <c r="C215" s="365">
        <v>0</v>
      </c>
      <c r="D215" s="365"/>
      <c r="E215" s="359" t="str">
        <f t="shared" si="16"/>
        <v/>
      </c>
      <c r="F215" s="360" t="str">
        <f t="shared" si="17"/>
        <v>否</v>
      </c>
      <c r="G215" s="344" t="str">
        <f t="shared" si="18"/>
        <v>项</v>
      </c>
    </row>
    <row r="216" ht="38" customHeight="1" spans="1:7">
      <c r="A216" s="361" t="s">
        <v>2929</v>
      </c>
      <c r="B216" s="364" t="s">
        <v>2930</v>
      </c>
      <c r="C216" s="365">
        <v>0</v>
      </c>
      <c r="D216" s="365"/>
      <c r="E216" s="359" t="str">
        <f t="shared" si="16"/>
        <v/>
      </c>
      <c r="F216" s="360" t="str">
        <f t="shared" si="17"/>
        <v>否</v>
      </c>
      <c r="G216" s="344" t="str">
        <f t="shared" si="18"/>
        <v>项</v>
      </c>
    </row>
    <row r="217" ht="38" customHeight="1" spans="1:7">
      <c r="A217" s="361" t="s">
        <v>2931</v>
      </c>
      <c r="B217" s="364" t="s">
        <v>2932</v>
      </c>
      <c r="C217" s="365">
        <v>0</v>
      </c>
      <c r="D217" s="365"/>
      <c r="E217" s="359" t="str">
        <f t="shared" si="16"/>
        <v/>
      </c>
      <c r="F217" s="360" t="str">
        <f t="shared" si="17"/>
        <v>否</v>
      </c>
      <c r="G217" s="344" t="str">
        <f t="shared" si="18"/>
        <v>项</v>
      </c>
    </row>
    <row r="218" ht="38" customHeight="1" spans="1:7">
      <c r="A218" s="361" t="s">
        <v>2933</v>
      </c>
      <c r="B218" s="364" t="s">
        <v>2934</v>
      </c>
      <c r="C218" s="365">
        <v>0</v>
      </c>
      <c r="D218" s="365"/>
      <c r="E218" s="359" t="str">
        <f t="shared" si="16"/>
        <v/>
      </c>
      <c r="F218" s="360" t="str">
        <f t="shared" si="17"/>
        <v>否</v>
      </c>
      <c r="G218" s="344" t="str">
        <f t="shared" si="18"/>
        <v>项</v>
      </c>
    </row>
    <row r="219" ht="38" customHeight="1" spans="1:7">
      <c r="A219" s="361" t="s">
        <v>2935</v>
      </c>
      <c r="B219" s="364" t="s">
        <v>2936</v>
      </c>
      <c r="C219" s="365">
        <v>0</v>
      </c>
      <c r="D219" s="365"/>
      <c r="E219" s="359" t="str">
        <f t="shared" si="16"/>
        <v/>
      </c>
      <c r="F219" s="360" t="str">
        <f t="shared" si="17"/>
        <v>否</v>
      </c>
      <c r="G219" s="344" t="str">
        <f t="shared" si="18"/>
        <v>项</v>
      </c>
    </row>
    <row r="220" ht="38" customHeight="1" spans="1:7">
      <c r="A220" s="361" t="s">
        <v>2937</v>
      </c>
      <c r="B220" s="364" t="s">
        <v>2938</v>
      </c>
      <c r="C220" s="365">
        <v>0</v>
      </c>
      <c r="D220" s="365"/>
      <c r="E220" s="359" t="str">
        <f t="shared" si="16"/>
        <v/>
      </c>
      <c r="F220" s="360" t="str">
        <f t="shared" si="17"/>
        <v>否</v>
      </c>
      <c r="G220" s="344" t="str">
        <f t="shared" si="18"/>
        <v>项</v>
      </c>
    </row>
    <row r="221" ht="38" customHeight="1" spans="1:7">
      <c r="A221" s="361" t="s">
        <v>2939</v>
      </c>
      <c r="B221" s="364" t="s">
        <v>2940</v>
      </c>
      <c r="C221" s="365">
        <v>0</v>
      </c>
      <c r="D221" s="365"/>
      <c r="E221" s="359" t="str">
        <f t="shared" si="16"/>
        <v/>
      </c>
      <c r="F221" s="360" t="str">
        <f t="shared" si="17"/>
        <v>否</v>
      </c>
      <c r="G221" s="344" t="str">
        <f t="shared" si="18"/>
        <v>项</v>
      </c>
    </row>
    <row r="222" ht="38" customHeight="1" spans="1:7">
      <c r="A222" s="361" t="s">
        <v>2941</v>
      </c>
      <c r="B222" s="364" t="s">
        <v>2942</v>
      </c>
      <c r="C222" s="365">
        <v>0</v>
      </c>
      <c r="D222" s="365"/>
      <c r="E222" s="359" t="str">
        <f t="shared" si="16"/>
        <v/>
      </c>
      <c r="F222" s="360" t="str">
        <f t="shared" si="17"/>
        <v>否</v>
      </c>
      <c r="G222" s="344" t="str">
        <f t="shared" si="18"/>
        <v>项</v>
      </c>
    </row>
    <row r="223" s="337" customFormat="1" ht="38" customHeight="1" spans="1:7">
      <c r="A223" s="361" t="s">
        <v>2943</v>
      </c>
      <c r="B223" s="364" t="s">
        <v>2944</v>
      </c>
      <c r="C223" s="365">
        <v>33</v>
      </c>
      <c r="D223" s="365">
        <v>67</v>
      </c>
      <c r="E223" s="359">
        <f t="shared" si="16"/>
        <v>1.03</v>
      </c>
      <c r="F223" s="360" t="str">
        <f t="shared" si="17"/>
        <v>是</v>
      </c>
      <c r="G223" s="344" t="str">
        <f t="shared" si="18"/>
        <v>项</v>
      </c>
    </row>
    <row r="224" s="337" customFormat="1" ht="38" customHeight="1" spans="1:7">
      <c r="A224" s="361" t="s">
        <v>2945</v>
      </c>
      <c r="B224" s="364" t="s">
        <v>2946</v>
      </c>
      <c r="C224" s="365">
        <v>664</v>
      </c>
      <c r="D224" s="369">
        <v>664</v>
      </c>
      <c r="E224" s="359">
        <f t="shared" si="16"/>
        <v>0</v>
      </c>
      <c r="F224" s="360" t="str">
        <f t="shared" si="17"/>
        <v>是</v>
      </c>
      <c r="G224" s="344" t="str">
        <f t="shared" si="18"/>
        <v>项</v>
      </c>
    </row>
    <row r="225" s="337" customFormat="1" ht="38" customHeight="1" spans="1:7">
      <c r="A225" s="361" t="s">
        <v>2947</v>
      </c>
      <c r="B225" s="364" t="s">
        <v>2948</v>
      </c>
      <c r="C225" s="365">
        <v>4906</v>
      </c>
      <c r="D225" s="369">
        <v>5724</v>
      </c>
      <c r="E225" s="359">
        <f t="shared" si="16"/>
        <v>0.167</v>
      </c>
      <c r="F225" s="360" t="str">
        <f t="shared" si="17"/>
        <v>是</v>
      </c>
      <c r="G225" s="344" t="str">
        <f t="shared" si="18"/>
        <v>项</v>
      </c>
    </row>
    <row r="226" ht="38" customHeight="1" spans="1:7">
      <c r="A226" s="361" t="s">
        <v>2949</v>
      </c>
      <c r="B226" s="364" t="s">
        <v>2950</v>
      </c>
      <c r="C226" s="365">
        <v>0</v>
      </c>
      <c r="D226" s="365"/>
      <c r="E226" s="359" t="str">
        <f t="shared" si="16"/>
        <v/>
      </c>
      <c r="F226" s="360" t="str">
        <f t="shared" si="17"/>
        <v>否</v>
      </c>
      <c r="G226" s="344" t="str">
        <f t="shared" si="18"/>
        <v>项</v>
      </c>
    </row>
    <row r="227" s="337" customFormat="1" ht="38" customHeight="1" spans="1:7">
      <c r="A227" s="356" t="s">
        <v>117</v>
      </c>
      <c r="B227" s="357" t="s">
        <v>2951</v>
      </c>
      <c r="C227" s="358">
        <f>C228</f>
        <v>33</v>
      </c>
      <c r="D227" s="358">
        <f>D228</f>
        <v>0</v>
      </c>
      <c r="E227" s="359">
        <f t="shared" si="16"/>
        <v>-1</v>
      </c>
      <c r="F227" s="360" t="str">
        <f t="shared" si="17"/>
        <v>是</v>
      </c>
      <c r="G227" s="344" t="str">
        <f t="shared" si="18"/>
        <v>类</v>
      </c>
    </row>
    <row r="228" s="337" customFormat="1" ht="38" customHeight="1" spans="1:7">
      <c r="A228" s="367">
        <v>23304</v>
      </c>
      <c r="B228" s="362" t="s">
        <v>2952</v>
      </c>
      <c r="C228" s="363">
        <f>SUM(C229:C244)</f>
        <v>33</v>
      </c>
      <c r="D228" s="363">
        <f>SUM(D229:D244)</f>
        <v>0</v>
      </c>
      <c r="E228" s="359">
        <f t="shared" si="16"/>
        <v>-1</v>
      </c>
      <c r="F228" s="360" t="str">
        <f t="shared" si="17"/>
        <v>是</v>
      </c>
      <c r="G228" s="344" t="str">
        <f t="shared" si="18"/>
        <v>款</v>
      </c>
    </row>
    <row r="229" ht="38" customHeight="1" spans="1:7">
      <c r="A229" s="361" t="s">
        <v>2953</v>
      </c>
      <c r="B229" s="364" t="s">
        <v>2954</v>
      </c>
      <c r="C229" s="365">
        <v>0</v>
      </c>
      <c r="D229" s="365"/>
      <c r="E229" s="359" t="str">
        <f t="shared" si="16"/>
        <v/>
      </c>
      <c r="F229" s="360" t="str">
        <f t="shared" si="17"/>
        <v>否</v>
      </c>
      <c r="G229" s="344" t="str">
        <f t="shared" si="18"/>
        <v>项</v>
      </c>
    </row>
    <row r="230" s="337" customFormat="1" ht="38" customHeight="1" spans="1:7">
      <c r="A230" s="361" t="s">
        <v>2955</v>
      </c>
      <c r="B230" s="364" t="s">
        <v>2956</v>
      </c>
      <c r="C230" s="365">
        <v>0</v>
      </c>
      <c r="D230" s="365"/>
      <c r="E230" s="359" t="str">
        <f t="shared" si="16"/>
        <v/>
      </c>
      <c r="F230" s="360" t="str">
        <f t="shared" si="17"/>
        <v>否</v>
      </c>
      <c r="G230" s="344" t="str">
        <f t="shared" si="18"/>
        <v>项</v>
      </c>
    </row>
    <row r="231" ht="38" customHeight="1" spans="1:7">
      <c r="A231" s="361" t="s">
        <v>2957</v>
      </c>
      <c r="B231" s="364" t="s">
        <v>2958</v>
      </c>
      <c r="C231" s="365">
        <v>0</v>
      </c>
      <c r="D231" s="365"/>
      <c r="E231" s="359" t="str">
        <f t="shared" si="16"/>
        <v/>
      </c>
      <c r="F231" s="360" t="str">
        <f t="shared" si="17"/>
        <v>否</v>
      </c>
      <c r="G231" s="344" t="str">
        <f t="shared" si="18"/>
        <v>项</v>
      </c>
    </row>
    <row r="232" s="337" customFormat="1" ht="38" customHeight="1" spans="1:7">
      <c r="A232" s="361" t="s">
        <v>2959</v>
      </c>
      <c r="B232" s="364" t="s">
        <v>2960</v>
      </c>
      <c r="C232" s="365">
        <v>0</v>
      </c>
      <c r="D232" s="365"/>
      <c r="E232" s="359" t="str">
        <f t="shared" si="16"/>
        <v/>
      </c>
      <c r="F232" s="360" t="str">
        <f t="shared" si="17"/>
        <v>否</v>
      </c>
      <c r="G232" s="344" t="str">
        <f t="shared" si="18"/>
        <v>项</v>
      </c>
    </row>
    <row r="233" s="337" customFormat="1" ht="38" customHeight="1" spans="1:7">
      <c r="A233" s="361" t="s">
        <v>2961</v>
      </c>
      <c r="B233" s="364" t="s">
        <v>2962</v>
      </c>
      <c r="C233" s="365">
        <v>0</v>
      </c>
      <c r="D233" s="365"/>
      <c r="E233" s="359" t="str">
        <f t="shared" si="16"/>
        <v/>
      </c>
      <c r="F233" s="360" t="str">
        <f t="shared" si="17"/>
        <v>否</v>
      </c>
      <c r="G233" s="344" t="str">
        <f t="shared" si="18"/>
        <v>项</v>
      </c>
    </row>
    <row r="234" ht="38" customHeight="1" spans="1:7">
      <c r="A234" s="361" t="s">
        <v>2963</v>
      </c>
      <c r="B234" s="364" t="s">
        <v>2964</v>
      </c>
      <c r="C234" s="365">
        <v>0</v>
      </c>
      <c r="D234" s="365"/>
      <c r="E234" s="359" t="str">
        <f t="shared" si="16"/>
        <v/>
      </c>
      <c r="F234" s="360" t="str">
        <f t="shared" si="17"/>
        <v>否</v>
      </c>
      <c r="G234" s="344" t="str">
        <f t="shared" si="18"/>
        <v>项</v>
      </c>
    </row>
    <row r="235" ht="38" customHeight="1" spans="1:7">
      <c r="A235" s="361" t="s">
        <v>2965</v>
      </c>
      <c r="B235" s="364" t="s">
        <v>2966</v>
      </c>
      <c r="C235" s="365">
        <v>0</v>
      </c>
      <c r="D235" s="365"/>
      <c r="E235" s="359" t="str">
        <f t="shared" si="16"/>
        <v/>
      </c>
      <c r="F235" s="360" t="str">
        <f t="shared" si="17"/>
        <v>否</v>
      </c>
      <c r="G235" s="344" t="str">
        <f t="shared" si="18"/>
        <v>项</v>
      </c>
    </row>
    <row r="236" ht="38" customHeight="1" spans="1:7">
      <c r="A236" s="361" t="s">
        <v>2967</v>
      </c>
      <c r="B236" s="364" t="s">
        <v>2968</v>
      </c>
      <c r="C236" s="365">
        <v>0</v>
      </c>
      <c r="D236" s="365"/>
      <c r="E236" s="359" t="str">
        <f t="shared" si="16"/>
        <v/>
      </c>
      <c r="F236" s="360" t="str">
        <f t="shared" si="17"/>
        <v>否</v>
      </c>
      <c r="G236" s="344" t="str">
        <f t="shared" si="18"/>
        <v>项</v>
      </c>
    </row>
    <row r="237" ht="38" customHeight="1" spans="1:7">
      <c r="A237" s="361" t="s">
        <v>2969</v>
      </c>
      <c r="B237" s="364" t="s">
        <v>2970</v>
      </c>
      <c r="C237" s="365">
        <v>0</v>
      </c>
      <c r="D237" s="365"/>
      <c r="E237" s="359" t="str">
        <f t="shared" si="16"/>
        <v/>
      </c>
      <c r="F237" s="360" t="str">
        <f t="shared" si="17"/>
        <v>否</v>
      </c>
      <c r="G237" s="344" t="str">
        <f t="shared" si="18"/>
        <v>项</v>
      </c>
    </row>
    <row r="238" ht="38" customHeight="1" spans="1:7">
      <c r="A238" s="361" t="s">
        <v>2971</v>
      </c>
      <c r="B238" s="364" t="s">
        <v>2972</v>
      </c>
      <c r="C238" s="365">
        <v>0</v>
      </c>
      <c r="D238" s="365"/>
      <c r="E238" s="359" t="str">
        <f t="shared" si="16"/>
        <v/>
      </c>
      <c r="F238" s="360" t="str">
        <f t="shared" si="17"/>
        <v>否</v>
      </c>
      <c r="G238" s="344" t="str">
        <f t="shared" si="18"/>
        <v>项</v>
      </c>
    </row>
    <row r="239" ht="38" customHeight="1" spans="1:7">
      <c r="A239" s="361" t="s">
        <v>2973</v>
      </c>
      <c r="B239" s="364" t="s">
        <v>2974</v>
      </c>
      <c r="C239" s="365">
        <v>0</v>
      </c>
      <c r="D239" s="365"/>
      <c r="E239" s="359" t="str">
        <f t="shared" si="16"/>
        <v/>
      </c>
      <c r="F239" s="360" t="str">
        <f t="shared" si="17"/>
        <v>否</v>
      </c>
      <c r="G239" s="344" t="str">
        <f t="shared" si="18"/>
        <v>项</v>
      </c>
    </row>
    <row r="240" ht="38" customHeight="1" spans="1:7">
      <c r="A240" s="361" t="s">
        <v>2975</v>
      </c>
      <c r="B240" s="364" t="s">
        <v>2976</v>
      </c>
      <c r="C240" s="365">
        <v>2</v>
      </c>
      <c r="D240" s="365"/>
      <c r="E240" s="359">
        <f t="shared" si="16"/>
        <v>-1</v>
      </c>
      <c r="F240" s="360" t="str">
        <f t="shared" si="17"/>
        <v>是</v>
      </c>
      <c r="G240" s="344" t="str">
        <f t="shared" si="18"/>
        <v>项</v>
      </c>
    </row>
    <row r="241" ht="38" customHeight="1" spans="1:7">
      <c r="A241" s="361" t="s">
        <v>2977</v>
      </c>
      <c r="B241" s="364" t="s">
        <v>2978</v>
      </c>
      <c r="C241" s="365">
        <v>0</v>
      </c>
      <c r="D241" s="365"/>
      <c r="E241" s="359" t="str">
        <f t="shared" si="16"/>
        <v/>
      </c>
      <c r="F241" s="360" t="str">
        <f t="shared" si="17"/>
        <v>否</v>
      </c>
      <c r="G241" s="344" t="str">
        <f t="shared" si="18"/>
        <v>项</v>
      </c>
    </row>
    <row r="242" s="337" customFormat="1" ht="38" customHeight="1" spans="1:7">
      <c r="A242" s="361" t="s">
        <v>2979</v>
      </c>
      <c r="B242" s="364" t="s">
        <v>2980</v>
      </c>
      <c r="C242" s="365">
        <v>31</v>
      </c>
      <c r="D242" s="365"/>
      <c r="E242" s="359">
        <f t="shared" si="16"/>
        <v>-1</v>
      </c>
      <c r="F242" s="360" t="str">
        <f t="shared" si="17"/>
        <v>是</v>
      </c>
      <c r="G242" s="344" t="str">
        <f t="shared" si="18"/>
        <v>项</v>
      </c>
    </row>
    <row r="243" ht="38" customHeight="1" spans="1:7">
      <c r="A243" s="361" t="s">
        <v>2981</v>
      </c>
      <c r="B243" s="364" t="s">
        <v>2982</v>
      </c>
      <c r="C243" s="365">
        <v>0</v>
      </c>
      <c r="D243" s="365"/>
      <c r="E243" s="359" t="str">
        <f t="shared" si="16"/>
        <v/>
      </c>
      <c r="F243" s="360" t="str">
        <f t="shared" si="17"/>
        <v>否</v>
      </c>
      <c r="G243" s="344" t="str">
        <f t="shared" si="18"/>
        <v>项</v>
      </c>
    </row>
    <row r="244" ht="38" customHeight="1" spans="1:7">
      <c r="A244" s="361" t="s">
        <v>2983</v>
      </c>
      <c r="B244" s="364" t="s">
        <v>2984</v>
      </c>
      <c r="C244" s="365"/>
      <c r="D244" s="365"/>
      <c r="E244" s="359" t="str">
        <f t="shared" si="16"/>
        <v/>
      </c>
      <c r="F244" s="360" t="str">
        <f t="shared" si="17"/>
        <v>否</v>
      </c>
      <c r="G244" s="344" t="str">
        <f t="shared" si="18"/>
        <v>项</v>
      </c>
    </row>
    <row r="245" ht="38" customHeight="1" spans="1:7">
      <c r="A245" s="370" t="s">
        <v>2985</v>
      </c>
      <c r="B245" s="357" t="s">
        <v>2986</v>
      </c>
      <c r="C245" s="358">
        <f>C246+C259</f>
        <v>0</v>
      </c>
      <c r="D245" s="358"/>
      <c r="E245" s="394"/>
      <c r="F245" s="360" t="str">
        <f t="shared" si="17"/>
        <v>是</v>
      </c>
      <c r="G245" s="344" t="str">
        <f t="shared" si="18"/>
        <v>类</v>
      </c>
    </row>
    <row r="246" ht="38" customHeight="1" spans="1:7">
      <c r="A246" s="367" t="s">
        <v>2987</v>
      </c>
      <c r="B246" s="362" t="s">
        <v>2988</v>
      </c>
      <c r="C246" s="363"/>
      <c r="D246" s="363"/>
      <c r="E246" s="359"/>
      <c r="F246" s="360" t="str">
        <f t="shared" si="17"/>
        <v>否</v>
      </c>
      <c r="G246" s="344" t="str">
        <f t="shared" si="18"/>
        <v>款</v>
      </c>
    </row>
    <row r="247" ht="38" customHeight="1" spans="1:7">
      <c r="A247" s="367" t="s">
        <v>2989</v>
      </c>
      <c r="B247" s="364" t="s">
        <v>2990</v>
      </c>
      <c r="C247" s="365"/>
      <c r="D247" s="365"/>
      <c r="E247" s="359" t="str">
        <f t="shared" si="16"/>
        <v/>
      </c>
      <c r="F247" s="360" t="str">
        <f t="shared" si="17"/>
        <v>否</v>
      </c>
      <c r="G247" s="344" t="str">
        <f t="shared" si="18"/>
        <v>项</v>
      </c>
    </row>
    <row r="248" ht="38" customHeight="1" spans="1:7">
      <c r="A248" s="367" t="s">
        <v>2991</v>
      </c>
      <c r="B248" s="364" t="s">
        <v>2992</v>
      </c>
      <c r="C248" s="365"/>
      <c r="D248" s="365"/>
      <c r="E248" s="359" t="str">
        <f t="shared" si="16"/>
        <v/>
      </c>
      <c r="F248" s="360" t="str">
        <f t="shared" si="17"/>
        <v>否</v>
      </c>
      <c r="G248" s="344" t="str">
        <f t="shared" si="18"/>
        <v>项</v>
      </c>
    </row>
    <row r="249" ht="38" customHeight="1" spans="1:7">
      <c r="A249" s="367" t="s">
        <v>2993</v>
      </c>
      <c r="B249" s="364" t="s">
        <v>2994</v>
      </c>
      <c r="C249" s="365"/>
      <c r="D249" s="365"/>
      <c r="E249" s="359" t="str">
        <f t="shared" si="16"/>
        <v/>
      </c>
      <c r="F249" s="360" t="str">
        <f t="shared" si="17"/>
        <v>否</v>
      </c>
      <c r="G249" s="344" t="str">
        <f t="shared" si="18"/>
        <v>项</v>
      </c>
    </row>
    <row r="250" ht="38" customHeight="1" spans="1:7">
      <c r="A250" s="367" t="s">
        <v>2995</v>
      </c>
      <c r="B250" s="364" t="s">
        <v>2996</v>
      </c>
      <c r="C250" s="365"/>
      <c r="D250" s="365"/>
      <c r="E250" s="359" t="str">
        <f t="shared" si="16"/>
        <v/>
      </c>
      <c r="F250" s="360" t="str">
        <f t="shared" si="17"/>
        <v>否</v>
      </c>
      <c r="G250" s="344" t="str">
        <f t="shared" si="18"/>
        <v>项</v>
      </c>
    </row>
    <row r="251" ht="38" customHeight="1" spans="1:7">
      <c r="A251" s="367" t="s">
        <v>2997</v>
      </c>
      <c r="B251" s="364" t="s">
        <v>2998</v>
      </c>
      <c r="C251" s="365"/>
      <c r="D251" s="365"/>
      <c r="E251" s="359" t="str">
        <f t="shared" si="16"/>
        <v/>
      </c>
      <c r="F251" s="360" t="str">
        <f t="shared" si="17"/>
        <v>否</v>
      </c>
      <c r="G251" s="344" t="str">
        <f t="shared" si="18"/>
        <v>项</v>
      </c>
    </row>
    <row r="252" ht="38" customHeight="1" spans="1:7">
      <c r="A252" s="367" t="s">
        <v>2999</v>
      </c>
      <c r="B252" s="364" t="s">
        <v>3000</v>
      </c>
      <c r="C252" s="365"/>
      <c r="D252" s="365"/>
      <c r="E252" s="359" t="str">
        <f t="shared" si="16"/>
        <v/>
      </c>
      <c r="F252" s="360" t="str">
        <f t="shared" si="17"/>
        <v>否</v>
      </c>
      <c r="G252" s="344" t="str">
        <f t="shared" si="18"/>
        <v>项</v>
      </c>
    </row>
    <row r="253" ht="38" customHeight="1" spans="1:7">
      <c r="A253" s="367" t="s">
        <v>3001</v>
      </c>
      <c r="B253" s="364" t="s">
        <v>3002</v>
      </c>
      <c r="C253" s="365"/>
      <c r="D253" s="365"/>
      <c r="E253" s="359" t="str">
        <f t="shared" si="16"/>
        <v/>
      </c>
      <c r="F253" s="360" t="str">
        <f t="shared" si="17"/>
        <v>否</v>
      </c>
      <c r="G253" s="344" t="str">
        <f t="shared" si="18"/>
        <v>项</v>
      </c>
    </row>
    <row r="254" ht="38" customHeight="1" spans="1:7">
      <c r="A254" s="367" t="s">
        <v>3003</v>
      </c>
      <c r="B254" s="364" t="s">
        <v>3004</v>
      </c>
      <c r="C254" s="365"/>
      <c r="D254" s="365"/>
      <c r="E254" s="359" t="str">
        <f t="shared" si="16"/>
        <v/>
      </c>
      <c r="F254" s="360" t="str">
        <f t="shared" si="17"/>
        <v>否</v>
      </c>
      <c r="G254" s="344" t="str">
        <f t="shared" si="18"/>
        <v>项</v>
      </c>
    </row>
    <row r="255" ht="38" customHeight="1" spans="1:7">
      <c r="A255" s="367" t="s">
        <v>3005</v>
      </c>
      <c r="B255" s="364" t="s">
        <v>3006</v>
      </c>
      <c r="C255" s="365"/>
      <c r="D255" s="365"/>
      <c r="E255" s="359" t="str">
        <f t="shared" si="16"/>
        <v/>
      </c>
      <c r="F255" s="360" t="str">
        <f t="shared" si="17"/>
        <v>否</v>
      </c>
      <c r="G255" s="344" t="str">
        <f t="shared" si="18"/>
        <v>项</v>
      </c>
    </row>
    <row r="256" ht="38" customHeight="1" spans="1:7">
      <c r="A256" s="367" t="s">
        <v>3007</v>
      </c>
      <c r="B256" s="364" t="s">
        <v>3008</v>
      </c>
      <c r="C256" s="365"/>
      <c r="D256" s="365"/>
      <c r="E256" s="359" t="str">
        <f t="shared" si="16"/>
        <v/>
      </c>
      <c r="F256" s="360" t="str">
        <f t="shared" si="17"/>
        <v>否</v>
      </c>
      <c r="G256" s="344" t="str">
        <f t="shared" si="18"/>
        <v>项</v>
      </c>
    </row>
    <row r="257" ht="38" customHeight="1" spans="1:7">
      <c r="A257" s="367" t="s">
        <v>3009</v>
      </c>
      <c r="B257" s="364" t="s">
        <v>3010</v>
      </c>
      <c r="C257" s="365"/>
      <c r="D257" s="365"/>
      <c r="E257" s="359" t="str">
        <f t="shared" si="16"/>
        <v/>
      </c>
      <c r="F257" s="360" t="str">
        <f t="shared" si="17"/>
        <v>否</v>
      </c>
      <c r="G257" s="344" t="str">
        <f t="shared" si="18"/>
        <v>项</v>
      </c>
    </row>
    <row r="258" ht="38" customHeight="1" spans="1:7">
      <c r="A258" s="367" t="s">
        <v>3011</v>
      </c>
      <c r="B258" s="364" t="s">
        <v>3012</v>
      </c>
      <c r="C258" s="365"/>
      <c r="D258" s="365"/>
      <c r="E258" s="359" t="str">
        <f t="shared" si="16"/>
        <v/>
      </c>
      <c r="F258" s="360" t="str">
        <f t="shared" si="17"/>
        <v>否</v>
      </c>
      <c r="G258" s="344" t="str">
        <f t="shared" si="18"/>
        <v>项</v>
      </c>
    </row>
    <row r="259" ht="38" customHeight="1" spans="1:7">
      <c r="A259" s="367" t="s">
        <v>3013</v>
      </c>
      <c r="B259" s="362" t="s">
        <v>3014</v>
      </c>
      <c r="C259" s="363"/>
      <c r="D259" s="363"/>
      <c r="E259" s="359"/>
      <c r="F259" s="360" t="str">
        <f t="shared" si="17"/>
        <v>否</v>
      </c>
      <c r="G259" s="344" t="str">
        <f t="shared" si="18"/>
        <v>款</v>
      </c>
    </row>
    <row r="260" ht="38" customHeight="1" spans="1:7">
      <c r="A260" s="367" t="s">
        <v>3015</v>
      </c>
      <c r="B260" s="364" t="s">
        <v>3016</v>
      </c>
      <c r="C260" s="365">
        <v>0</v>
      </c>
      <c r="D260" s="365"/>
      <c r="E260" s="359" t="str">
        <f t="shared" si="16"/>
        <v/>
      </c>
      <c r="F260" s="360" t="str">
        <f t="shared" si="17"/>
        <v>否</v>
      </c>
      <c r="G260" s="344" t="str">
        <f t="shared" si="18"/>
        <v>项</v>
      </c>
    </row>
    <row r="261" ht="38" customHeight="1" spans="1:7">
      <c r="A261" s="367" t="s">
        <v>3017</v>
      </c>
      <c r="B261" s="364" t="s">
        <v>3018</v>
      </c>
      <c r="C261" s="365">
        <v>0</v>
      </c>
      <c r="D261" s="365"/>
      <c r="E261" s="359" t="str">
        <f t="shared" si="16"/>
        <v/>
      </c>
      <c r="F261" s="360" t="str">
        <f t="shared" si="17"/>
        <v>否</v>
      </c>
      <c r="G261" s="344" t="str">
        <f t="shared" si="18"/>
        <v>项</v>
      </c>
    </row>
    <row r="262" ht="38" customHeight="1" spans="1:7">
      <c r="A262" s="367" t="s">
        <v>3019</v>
      </c>
      <c r="B262" s="364" t="s">
        <v>3020</v>
      </c>
      <c r="C262" s="365">
        <v>0</v>
      </c>
      <c r="D262" s="365"/>
      <c r="E262" s="359" t="str">
        <f t="shared" si="16"/>
        <v/>
      </c>
      <c r="F262" s="360" t="str">
        <f t="shared" si="17"/>
        <v>否</v>
      </c>
      <c r="G262" s="344" t="str">
        <f t="shared" si="18"/>
        <v>项</v>
      </c>
    </row>
    <row r="263" ht="38" customHeight="1" spans="1:7">
      <c r="A263" s="367" t="s">
        <v>3021</v>
      </c>
      <c r="B263" s="364" t="s">
        <v>3022</v>
      </c>
      <c r="C263" s="365">
        <v>0</v>
      </c>
      <c r="D263" s="365"/>
      <c r="E263" s="359" t="str">
        <f t="shared" si="16"/>
        <v/>
      </c>
      <c r="F263" s="360" t="str">
        <f t="shared" si="17"/>
        <v>否</v>
      </c>
      <c r="G263" s="344" t="str">
        <f t="shared" si="18"/>
        <v>项</v>
      </c>
    </row>
    <row r="264" ht="38" customHeight="1" spans="1:7">
      <c r="A264" s="367" t="s">
        <v>3023</v>
      </c>
      <c r="B264" s="364" t="s">
        <v>3024</v>
      </c>
      <c r="C264" s="365"/>
      <c r="D264" s="365"/>
      <c r="E264" s="359" t="str">
        <f t="shared" si="16"/>
        <v/>
      </c>
      <c r="F264" s="360" t="str">
        <f t="shared" si="17"/>
        <v>否</v>
      </c>
      <c r="G264" s="344" t="str">
        <f t="shared" si="18"/>
        <v>项</v>
      </c>
    </row>
    <row r="265" ht="38" customHeight="1" spans="1:7">
      <c r="A265" s="367" t="s">
        <v>3025</v>
      </c>
      <c r="B265" s="364" t="s">
        <v>3026</v>
      </c>
      <c r="C265" s="365"/>
      <c r="D265" s="365"/>
      <c r="E265" s="359" t="str">
        <f t="shared" si="16"/>
        <v/>
      </c>
      <c r="F265" s="360" t="str">
        <f t="shared" si="17"/>
        <v>否</v>
      </c>
      <c r="G265" s="344" t="str">
        <f t="shared" si="18"/>
        <v>项</v>
      </c>
    </row>
    <row r="266" ht="38" customHeight="1" spans="1:6">
      <c r="A266" s="356"/>
      <c r="B266" s="357"/>
      <c r="C266" s="371"/>
      <c r="D266" s="371"/>
      <c r="E266" s="396"/>
      <c r="F266" s="360" t="str">
        <f>IF(LEN(A266)=3,"是",IF(B266&lt;&gt;"",IF(SUM(C266:D266)&lt;&gt;0,"是","否"),"是"))</f>
        <v>是</v>
      </c>
    </row>
    <row r="267" ht="38" customHeight="1" spans="1:6">
      <c r="A267" s="372"/>
      <c r="B267" s="373" t="s">
        <v>3027</v>
      </c>
      <c r="C267" s="358">
        <f>C4+C20+C32+C43+C100+C128+C180+C184+C210+C227+C245</f>
        <v>70786</v>
      </c>
      <c r="D267" s="358">
        <f>D4+D20+D32+D43+D100+D128+D180+D184+D210+D227+D245</f>
        <v>17680</v>
      </c>
      <c r="E267" s="359">
        <f t="shared" ref="E267:E270" si="19">IF(C267&gt;0,D267/C267-1,IF(C267&lt;0,-(D267/C267-1),""))</f>
        <v>-0.75</v>
      </c>
      <c r="F267" s="360" t="s">
        <v>3028</v>
      </c>
    </row>
    <row r="268" ht="38" customHeight="1" spans="1:6">
      <c r="A268" s="418" t="s">
        <v>3029</v>
      </c>
      <c r="B268" s="375" t="s">
        <v>122</v>
      </c>
      <c r="C268" s="405">
        <f>C269+C272+C274+C275</f>
        <v>4859</v>
      </c>
      <c r="D268" s="405">
        <f>D269+D272+D274+D275</f>
        <v>450</v>
      </c>
      <c r="E268" s="359">
        <f t="shared" si="19"/>
        <v>-0.907</v>
      </c>
      <c r="F268" s="360" t="str">
        <f>IF(LEN(A268)=3,"是",IF(B268&lt;&gt;"",IF(SUM(C268:D268)&lt;&gt;0,"是","否"),"是"))</f>
        <v>是</v>
      </c>
    </row>
    <row r="269" ht="38" customHeight="1" spans="1:6">
      <c r="A269" s="418" t="s">
        <v>3030</v>
      </c>
      <c r="B269" s="419" t="s">
        <v>3031</v>
      </c>
      <c r="C269" s="405">
        <f>SUM(C270:C271)</f>
        <v>0</v>
      </c>
      <c r="D269" s="405">
        <f>SUM(D270:D271)</f>
        <v>0</v>
      </c>
      <c r="E269" s="359" t="str">
        <f t="shared" ref="E269:E274" si="20">IF(C269&gt;0,D269/C269-1,IF(C269&lt;0,-(D269/C269-1),""))</f>
        <v/>
      </c>
      <c r="F269" s="360" t="str">
        <f>IF(LEN(A269)=3,"是",IF(B269&lt;&gt;"",IF(SUM(C269:D269)&lt;&gt;0,"是","否"),"是"))</f>
        <v>否</v>
      </c>
    </row>
    <row r="270" ht="38" customHeight="1" spans="1:7">
      <c r="A270" s="420" t="s">
        <v>3032</v>
      </c>
      <c r="B270" s="421" t="s">
        <v>3033</v>
      </c>
      <c r="C270" s="422">
        <v>0</v>
      </c>
      <c r="D270" s="423">
        <v>0</v>
      </c>
      <c r="E270" s="359" t="str">
        <f t="shared" si="20"/>
        <v/>
      </c>
      <c r="F270" s="360" t="str">
        <f>IF(LEN(A270)=3,"是",IF(B270&lt;&gt;"",IF(SUM(C270:D270)&lt;&gt;0,"是","否"),"是"))</f>
        <v>否</v>
      </c>
      <c r="G270" s="337"/>
    </row>
    <row r="271" ht="38" customHeight="1" spans="1:7">
      <c r="A271" s="420" t="s">
        <v>3034</v>
      </c>
      <c r="B271" s="421" t="s">
        <v>3035</v>
      </c>
      <c r="C271" s="422"/>
      <c r="D271" s="423"/>
      <c r="E271" s="359" t="str">
        <f t="shared" si="20"/>
        <v/>
      </c>
      <c r="F271" s="360" t="str">
        <f>IF(LEN(A271)=3,"是",IF(B271&lt;&gt;"",IF(SUM(C271:D271)&lt;&gt;0,"是","否"),"是"))</f>
        <v>否</v>
      </c>
      <c r="G271" s="337"/>
    </row>
    <row r="272" s="415" customFormat="1" ht="38" customHeight="1" spans="1:7">
      <c r="A272" s="424" t="s">
        <v>3036</v>
      </c>
      <c r="B272" s="419" t="s">
        <v>3037</v>
      </c>
      <c r="C272" s="425">
        <v>-140</v>
      </c>
      <c r="D272" s="426">
        <v>450</v>
      </c>
      <c r="E272" s="359">
        <f t="shared" si="20"/>
        <v>4.214</v>
      </c>
      <c r="F272" s="427"/>
      <c r="G272" s="340"/>
    </row>
    <row r="273" ht="38" customHeight="1" spans="1:7">
      <c r="A273" s="420" t="s">
        <v>3038</v>
      </c>
      <c r="B273" s="421" t="s">
        <v>3033</v>
      </c>
      <c r="C273" s="422">
        <v>-140</v>
      </c>
      <c r="D273" s="423">
        <v>450</v>
      </c>
      <c r="E273" s="359">
        <f t="shared" si="20"/>
        <v>4.214</v>
      </c>
      <c r="F273" s="360"/>
      <c r="G273" s="337"/>
    </row>
    <row r="274" ht="38" customHeight="1" spans="1:6">
      <c r="A274" s="428" t="s">
        <v>3039</v>
      </c>
      <c r="B274" s="377" t="s">
        <v>3040</v>
      </c>
      <c r="C274" s="408">
        <v>0</v>
      </c>
      <c r="D274" s="409"/>
      <c r="E274" s="359" t="str">
        <f t="shared" si="20"/>
        <v/>
      </c>
      <c r="F274" s="360" t="str">
        <f>IF(LEN(A274)=3,"是",IF(B274&lt;&gt;"",IF(SUM(C274:D274)&lt;&gt;0,"是","否"),"是"))</f>
        <v>否</v>
      </c>
    </row>
    <row r="275" ht="38" customHeight="1" spans="1:6">
      <c r="A275" s="428" t="s">
        <v>3041</v>
      </c>
      <c r="B275" s="377" t="s">
        <v>3042</v>
      </c>
      <c r="C275" s="408">
        <v>4999</v>
      </c>
      <c r="D275" s="409"/>
      <c r="E275" s="359">
        <f t="shared" ref="E274:E277" si="21">IF(C275&gt;0,D275/C275-1,IF(C275&lt;0,-(D275/C275-1),""))</f>
        <v>-1</v>
      </c>
      <c r="F275" s="360" t="str">
        <f>IF(LEN(A275)=3,"是",IF(B275&lt;&gt;"",IF(SUM(C275:D275)&lt;&gt;0,"是","否"),"是"))</f>
        <v>是</v>
      </c>
    </row>
    <row r="276" ht="38" customHeight="1" spans="1:6">
      <c r="A276" s="428" t="s">
        <v>3043</v>
      </c>
      <c r="B276" s="380" t="s">
        <v>3044</v>
      </c>
      <c r="C276" s="405">
        <v>0</v>
      </c>
      <c r="D276" s="403"/>
      <c r="E276" s="359" t="str">
        <f t="shared" si="21"/>
        <v/>
      </c>
      <c r="F276" s="360" t="str">
        <f>IF(LEN(A276)=3,"是",IF(B276&lt;&gt;"",IF(SUM(C276:D276)&lt;&gt;0,"是","否"),"是"))</f>
        <v>是</v>
      </c>
    </row>
    <row r="277" ht="38" customHeight="1" spans="1:6">
      <c r="A277" s="429"/>
      <c r="B277" s="382" t="s">
        <v>129</v>
      </c>
      <c r="C277" s="405">
        <f>C267+C268+C276</f>
        <v>75645</v>
      </c>
      <c r="D277" s="405">
        <f>D267+D268+D276</f>
        <v>18130</v>
      </c>
      <c r="E277" s="359">
        <f t="shared" si="21"/>
        <v>-0.76</v>
      </c>
      <c r="F277" s="360" t="s">
        <v>3028</v>
      </c>
    </row>
    <row r="278" spans="3:3">
      <c r="C278" s="430"/>
    </row>
    <row r="280" spans="3:3">
      <c r="C280" s="430"/>
    </row>
    <row r="282" spans="3:3">
      <c r="C282" s="430"/>
    </row>
    <row r="283" spans="3:3">
      <c r="C283" s="430"/>
    </row>
    <row r="285" spans="3:3">
      <c r="C285" s="430"/>
    </row>
    <row r="286" spans="3:3">
      <c r="C286" s="430"/>
    </row>
    <row r="287" spans="3:3">
      <c r="C287" s="430"/>
    </row>
    <row r="288" spans="3:3">
      <c r="C288" s="430"/>
    </row>
    <row r="290" spans="3:3">
      <c r="C290" s="430"/>
    </row>
  </sheetData>
  <mergeCells count="1">
    <mergeCell ref="B1:E1"/>
  </mergeCells>
  <conditionalFormatting sqref="B276">
    <cfRule type="expression" dxfId="122" priority="3" stopIfTrue="1">
      <formula>"len($A:$A)=3"</formula>
    </cfRule>
  </conditionalFormatting>
  <conditionalFormatting sqref="C276">
    <cfRule type="expression" dxfId="123" priority="2" stopIfTrue="1">
      <formula>"len($A:$A)=3"</formula>
    </cfRule>
  </conditionalFormatting>
  <conditionalFormatting sqref="D276">
    <cfRule type="expression" dxfId="124"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showGridLines="0" showZeros="0" view="pageBreakPreview" zoomScale="90" zoomScaleNormal="115" zoomScaleSheetLayoutView="90" workbookViewId="0">
      <pane ySplit="3" topLeftCell="A4" activePane="bottomLeft" state="frozen"/>
      <selection/>
      <selection pane="bottomLeft" activeCell="E12" sqref="E12:E14"/>
    </sheetView>
  </sheetViews>
  <sheetFormatPr defaultColWidth="9" defaultRowHeight="14.25" outlineLevelCol="5"/>
  <cols>
    <col min="1" max="1" width="15" style="207" customWidth="1"/>
    <col min="2" max="2" width="50.7583333333333" style="207" customWidth="1"/>
    <col min="3" max="4" width="20.625" style="207" customWidth="1"/>
    <col min="5" max="5" width="20.625" style="386" customWidth="1"/>
    <col min="6" max="6" width="3.75833333333333" style="207" hidden="1" customWidth="1"/>
    <col min="7" max="16384" width="9" style="207"/>
  </cols>
  <sheetData>
    <row r="1" ht="45" customHeight="1" spans="1:6">
      <c r="A1" s="209"/>
      <c r="B1" s="345" t="s">
        <v>3045</v>
      </c>
      <c r="C1" s="345"/>
      <c r="D1" s="345"/>
      <c r="E1" s="345"/>
      <c r="F1" s="209"/>
    </row>
    <row r="2" s="384" customFormat="1" ht="20.1" customHeight="1" spans="1:6">
      <c r="A2" s="387"/>
      <c r="B2" s="388"/>
      <c r="C2" s="389"/>
      <c r="D2" s="388"/>
      <c r="E2" s="390" t="s">
        <v>2</v>
      </c>
      <c r="F2" s="387"/>
    </row>
    <row r="3" s="385" customFormat="1" ht="45" customHeight="1" spans="1:6">
      <c r="A3" s="391" t="s">
        <v>3</v>
      </c>
      <c r="B3" s="392" t="s">
        <v>4</v>
      </c>
      <c r="C3" s="227" t="s">
        <v>131</v>
      </c>
      <c r="D3" s="227" t="s">
        <v>6</v>
      </c>
      <c r="E3" s="227" t="s">
        <v>132</v>
      </c>
      <c r="F3" s="393" t="s">
        <v>2507</v>
      </c>
    </row>
    <row r="4" s="385" customFormat="1" ht="36" customHeight="1" spans="1:6">
      <c r="A4" s="361" t="s">
        <v>2508</v>
      </c>
      <c r="B4" s="357" t="s">
        <v>2509</v>
      </c>
      <c r="C4" s="358"/>
      <c r="D4" s="358"/>
      <c r="E4" s="394"/>
      <c r="F4" s="395" t="str">
        <f t="shared" ref="F4:F29" si="0">IF(LEN(A4)=7,"是",IF(B4&lt;&gt;"",IF(SUM(C4:D4)&lt;&gt;0,"是","否"),"是"))</f>
        <v>是</v>
      </c>
    </row>
    <row r="5" ht="36" customHeight="1" spans="1:6">
      <c r="A5" s="361" t="s">
        <v>2510</v>
      </c>
      <c r="B5" s="357" t="s">
        <v>2511</v>
      </c>
      <c r="C5" s="358"/>
      <c r="D5" s="358"/>
      <c r="E5" s="396"/>
      <c r="F5" s="395" t="str">
        <f t="shared" si="0"/>
        <v>是</v>
      </c>
    </row>
    <row r="6" ht="36" customHeight="1" spans="1:6">
      <c r="A6" s="361" t="s">
        <v>2512</v>
      </c>
      <c r="B6" s="357" t="s">
        <v>2513</v>
      </c>
      <c r="C6" s="358"/>
      <c r="D6" s="358"/>
      <c r="E6" s="396"/>
      <c r="F6" s="395" t="str">
        <f t="shared" si="0"/>
        <v>是</v>
      </c>
    </row>
    <row r="7" ht="36" customHeight="1" spans="1:6">
      <c r="A7" s="361" t="s">
        <v>2514</v>
      </c>
      <c r="B7" s="357" t="s">
        <v>2515</v>
      </c>
      <c r="C7" s="358"/>
      <c r="D7" s="358"/>
      <c r="E7" s="396"/>
      <c r="F7" s="395" t="str">
        <f t="shared" si="0"/>
        <v>是</v>
      </c>
    </row>
    <row r="8" ht="36" customHeight="1" spans="1:6">
      <c r="A8" s="361" t="s">
        <v>2516</v>
      </c>
      <c r="B8" s="357" t="s">
        <v>2517</v>
      </c>
      <c r="C8" s="358"/>
      <c r="D8" s="358"/>
      <c r="E8" s="396"/>
      <c r="F8" s="395" t="str">
        <f t="shared" si="0"/>
        <v>是</v>
      </c>
    </row>
    <row r="9" ht="36" customHeight="1" spans="1:6">
      <c r="A9" s="361" t="s">
        <v>2518</v>
      </c>
      <c r="B9" s="357" t="s">
        <v>2519</v>
      </c>
      <c r="C9" s="358"/>
      <c r="D9" s="358"/>
      <c r="E9" s="396"/>
      <c r="F9" s="395" t="str">
        <f t="shared" si="0"/>
        <v>是</v>
      </c>
    </row>
    <row r="10" ht="36" customHeight="1" spans="1:6">
      <c r="A10" s="361" t="s">
        <v>2520</v>
      </c>
      <c r="B10" s="357" t="s">
        <v>2521</v>
      </c>
      <c r="C10" s="358">
        <f>SUM(C11:C15)</f>
        <v>2000</v>
      </c>
      <c r="D10" s="358">
        <f>SUM(D11:D15)</f>
        <v>4000</v>
      </c>
      <c r="E10" s="396">
        <f t="shared" ref="E10:E14" si="1">(D10-C10)/C10</f>
        <v>1</v>
      </c>
      <c r="F10" s="395" t="str">
        <f t="shared" si="0"/>
        <v>是</v>
      </c>
    </row>
    <row r="11" ht="36" customHeight="1" spans="1:6">
      <c r="A11" s="361" t="s">
        <v>2522</v>
      </c>
      <c r="B11" s="362" t="s">
        <v>2523</v>
      </c>
      <c r="C11" s="397">
        <v>2000</v>
      </c>
      <c r="D11" s="363">
        <v>4000</v>
      </c>
      <c r="E11" s="396">
        <f t="shared" si="1"/>
        <v>1</v>
      </c>
      <c r="F11" s="232" t="str">
        <f t="shared" si="0"/>
        <v>是</v>
      </c>
    </row>
    <row r="12" ht="36" customHeight="1" spans="1:6">
      <c r="A12" s="361" t="s">
        <v>2524</v>
      </c>
      <c r="B12" s="362" t="s">
        <v>2525</v>
      </c>
      <c r="C12" s="397"/>
      <c r="D12" s="363"/>
      <c r="E12" s="396"/>
      <c r="F12" s="395" t="str">
        <f t="shared" si="0"/>
        <v>否</v>
      </c>
    </row>
    <row r="13" ht="36" customHeight="1" spans="1:6">
      <c r="A13" s="361" t="s">
        <v>2526</v>
      </c>
      <c r="B13" s="362" t="s">
        <v>2527</v>
      </c>
      <c r="C13" s="397"/>
      <c r="D13" s="363"/>
      <c r="E13" s="396"/>
      <c r="F13" s="395" t="str">
        <f t="shared" si="0"/>
        <v>否</v>
      </c>
    </row>
    <row r="14" ht="36" customHeight="1" spans="1:6">
      <c r="A14" s="361" t="s">
        <v>2528</v>
      </c>
      <c r="B14" s="362" t="s">
        <v>2529</v>
      </c>
      <c r="C14" s="397"/>
      <c r="D14" s="363"/>
      <c r="E14" s="396"/>
      <c r="F14" s="395" t="str">
        <f t="shared" si="0"/>
        <v>否</v>
      </c>
    </row>
    <row r="15" ht="36" customHeight="1" spans="1:6">
      <c r="A15" s="361" t="s">
        <v>2530</v>
      </c>
      <c r="B15" s="362" t="s">
        <v>2531</v>
      </c>
      <c r="C15" s="397"/>
      <c r="D15" s="363"/>
      <c r="E15" s="398"/>
      <c r="F15" s="395" t="str">
        <f t="shared" si="0"/>
        <v>否</v>
      </c>
    </row>
    <row r="16" ht="36" customHeight="1" spans="1:6">
      <c r="A16" s="399" t="s">
        <v>2532</v>
      </c>
      <c r="B16" s="229" t="s">
        <v>2533</v>
      </c>
      <c r="C16" s="358"/>
      <c r="D16" s="358"/>
      <c r="E16" s="396"/>
      <c r="F16" s="395" t="str">
        <f t="shared" si="0"/>
        <v>是</v>
      </c>
    </row>
    <row r="17" ht="36" customHeight="1" spans="1:6">
      <c r="A17" s="399" t="s">
        <v>2534</v>
      </c>
      <c r="B17" s="229" t="s">
        <v>2535</v>
      </c>
      <c r="C17" s="358"/>
      <c r="D17" s="358"/>
      <c r="E17" s="396"/>
      <c r="F17" s="395" t="str">
        <f t="shared" si="0"/>
        <v>是</v>
      </c>
    </row>
    <row r="18" ht="36" customHeight="1" spans="1:6">
      <c r="A18" s="399" t="s">
        <v>2536</v>
      </c>
      <c r="B18" s="239" t="s">
        <v>2537</v>
      </c>
      <c r="C18" s="363"/>
      <c r="D18" s="363"/>
      <c r="E18" s="398"/>
      <c r="F18" s="395" t="str">
        <f t="shared" si="0"/>
        <v>否</v>
      </c>
    </row>
    <row r="19" ht="36" customHeight="1" spans="1:6">
      <c r="A19" s="399" t="s">
        <v>2538</v>
      </c>
      <c r="B19" s="239" t="s">
        <v>2539</v>
      </c>
      <c r="C19" s="363"/>
      <c r="D19" s="363"/>
      <c r="E19" s="398"/>
      <c r="F19" s="395" t="str">
        <f t="shared" si="0"/>
        <v>否</v>
      </c>
    </row>
    <row r="20" ht="36" customHeight="1" spans="1:6">
      <c r="A20" s="399" t="s">
        <v>2540</v>
      </c>
      <c r="B20" s="229" t="s">
        <v>2541</v>
      </c>
      <c r="C20" s="358">
        <v>280</v>
      </c>
      <c r="D20" s="358">
        <v>280</v>
      </c>
      <c r="E20" s="396">
        <f>(D20-C20)/C20</f>
        <v>0</v>
      </c>
      <c r="F20" s="395" t="str">
        <f t="shared" si="0"/>
        <v>是</v>
      </c>
    </row>
    <row r="21" ht="36" customHeight="1" spans="1:6">
      <c r="A21" s="399" t="s">
        <v>2542</v>
      </c>
      <c r="B21" s="229" t="s">
        <v>2543</v>
      </c>
      <c r="C21" s="358"/>
      <c r="D21" s="358"/>
      <c r="E21" s="396"/>
      <c r="F21" s="395" t="str">
        <f t="shared" si="0"/>
        <v>是</v>
      </c>
    </row>
    <row r="22" ht="36" customHeight="1" spans="1:6">
      <c r="A22" s="399" t="s">
        <v>2544</v>
      </c>
      <c r="B22" s="229" t="s">
        <v>2545</v>
      </c>
      <c r="C22" s="358"/>
      <c r="D22" s="358"/>
      <c r="E22" s="396"/>
      <c r="F22" s="395" t="str">
        <f t="shared" si="0"/>
        <v>是</v>
      </c>
    </row>
    <row r="23" ht="36" customHeight="1" spans="1:6">
      <c r="A23" s="361" t="s">
        <v>2546</v>
      </c>
      <c r="B23" s="357" t="s">
        <v>2547</v>
      </c>
      <c r="C23" s="358"/>
      <c r="D23" s="358"/>
      <c r="E23" s="396"/>
      <c r="F23" s="395" t="str">
        <f t="shared" si="0"/>
        <v>是</v>
      </c>
    </row>
    <row r="24" ht="36" customHeight="1" spans="1:6">
      <c r="A24" s="361" t="s">
        <v>2548</v>
      </c>
      <c r="B24" s="357" t="s">
        <v>2549</v>
      </c>
      <c r="C24" s="358">
        <v>80</v>
      </c>
      <c r="D24" s="358">
        <v>80</v>
      </c>
      <c r="E24" s="396">
        <f>(D24-C24)/C24</f>
        <v>0</v>
      </c>
      <c r="F24" s="395" t="str">
        <f t="shared" si="0"/>
        <v>是</v>
      </c>
    </row>
    <row r="25" ht="36" customHeight="1" spans="1:6">
      <c r="A25" s="361" t="s">
        <v>2550</v>
      </c>
      <c r="B25" s="357" t="s">
        <v>2551</v>
      </c>
      <c r="C25" s="358"/>
      <c r="D25" s="358"/>
      <c r="E25" s="396"/>
      <c r="F25" s="395" t="str">
        <f t="shared" si="0"/>
        <v>是</v>
      </c>
    </row>
    <row r="26" ht="36" customHeight="1" spans="1:6">
      <c r="A26" s="361" t="s">
        <v>2552</v>
      </c>
      <c r="B26" s="357" t="s">
        <v>2553</v>
      </c>
      <c r="C26" s="358"/>
      <c r="D26" s="358"/>
      <c r="E26" s="396"/>
      <c r="F26" s="395" t="str">
        <f t="shared" si="0"/>
        <v>是</v>
      </c>
    </row>
    <row r="27" ht="36" customHeight="1" spans="1:6">
      <c r="A27" s="361" t="s">
        <v>2554</v>
      </c>
      <c r="B27" s="357" t="s">
        <v>2555</v>
      </c>
      <c r="C27" s="358"/>
      <c r="D27" s="358"/>
      <c r="E27" s="396"/>
      <c r="F27" s="395" t="str">
        <f t="shared" si="0"/>
        <v>否</v>
      </c>
    </row>
    <row r="28" ht="36" customHeight="1" spans="1:6">
      <c r="A28" s="361"/>
      <c r="B28" s="362"/>
      <c r="C28" s="363"/>
      <c r="D28" s="363"/>
      <c r="E28" s="398"/>
      <c r="F28" s="232" t="str">
        <f t="shared" si="0"/>
        <v>是</v>
      </c>
    </row>
    <row r="29" ht="36" customHeight="1" spans="1:6">
      <c r="A29" s="372"/>
      <c r="B29" s="373" t="s">
        <v>3046</v>
      </c>
      <c r="C29" s="358">
        <f>C4+C5+C6+C7+C8+C9+C10+C16+C17+C20+C21+C22+C23+C24+C25+C26+C27</f>
        <v>2360</v>
      </c>
      <c r="D29" s="358">
        <f>D4+D5+D6+D7+D8+D9+D10+D16+D17+D20+D21+D22+D23+D24+D25+D26+D27</f>
        <v>4360</v>
      </c>
      <c r="E29" s="396">
        <f>(D29-C29)/C29</f>
        <v>0.847</v>
      </c>
      <c r="F29" s="232" t="s">
        <v>3028</v>
      </c>
    </row>
    <row r="30" ht="36" customHeight="1" spans="1:6">
      <c r="A30" s="400">
        <v>105</v>
      </c>
      <c r="B30" s="401" t="s">
        <v>3047</v>
      </c>
      <c r="C30" s="402"/>
      <c r="D30" s="403"/>
      <c r="E30" s="396"/>
      <c r="F30" s="232" t="s">
        <v>3028</v>
      </c>
    </row>
    <row r="31" ht="36" customHeight="1" spans="1:6">
      <c r="A31" s="400">
        <v>110</v>
      </c>
      <c r="B31" s="404" t="s">
        <v>59</v>
      </c>
      <c r="C31" s="405">
        <f>C32+C40+C41</f>
        <v>10540</v>
      </c>
      <c r="D31" s="405">
        <f>D32+D40+D41</f>
        <v>13770</v>
      </c>
      <c r="E31" s="396">
        <f>(D31-C31)/C31</f>
        <v>0.306</v>
      </c>
      <c r="F31" s="232" t="s">
        <v>3028</v>
      </c>
    </row>
    <row r="32" ht="36" customHeight="1" spans="1:6">
      <c r="A32" s="406">
        <v>11004</v>
      </c>
      <c r="B32" s="404" t="s">
        <v>2557</v>
      </c>
      <c r="C32" s="405">
        <f>SUM(C33:C39)</f>
        <v>1908</v>
      </c>
      <c r="D32" s="405">
        <f>SUM(D33:D39)</f>
        <v>1916</v>
      </c>
      <c r="E32" s="396">
        <f>(D32-C32)/C32</f>
        <v>0.004</v>
      </c>
      <c r="F32" s="232" t="s">
        <v>3048</v>
      </c>
    </row>
    <row r="33" ht="36" customHeight="1" spans="1:6">
      <c r="A33" s="406">
        <v>1100401</v>
      </c>
      <c r="B33" s="407" t="s">
        <v>2558</v>
      </c>
      <c r="C33" s="408"/>
      <c r="D33" s="409"/>
      <c r="E33" s="396"/>
      <c r="F33" s="232" t="s">
        <v>3048</v>
      </c>
    </row>
    <row r="34" ht="36" customHeight="1" spans="1:6">
      <c r="A34" s="406">
        <v>1100402</v>
      </c>
      <c r="B34" s="407" t="s">
        <v>2559</v>
      </c>
      <c r="C34" s="408"/>
      <c r="D34" s="409"/>
      <c r="E34" s="396"/>
      <c r="F34" s="232"/>
    </row>
    <row r="35" ht="36" customHeight="1" spans="1:6">
      <c r="A35" s="406">
        <v>1100405</v>
      </c>
      <c r="B35" s="407" t="s">
        <v>3049</v>
      </c>
      <c r="C35" s="408">
        <v>15</v>
      </c>
      <c r="D35" s="409">
        <v>90</v>
      </c>
      <c r="E35" s="396"/>
      <c r="F35" s="232"/>
    </row>
    <row r="36" ht="36" customHeight="1" spans="1:6">
      <c r="A36" s="406">
        <v>1100406</v>
      </c>
      <c r="B36" s="407" t="s">
        <v>3050</v>
      </c>
      <c r="C36" s="408">
        <v>383</v>
      </c>
      <c r="D36" s="409"/>
      <c r="E36" s="396"/>
      <c r="F36" s="232"/>
    </row>
    <row r="37" ht="36" customHeight="1" spans="1:6">
      <c r="A37" s="406">
        <v>1100408</v>
      </c>
      <c r="B37" s="407" t="s">
        <v>3051</v>
      </c>
      <c r="C37" s="408">
        <v>100</v>
      </c>
      <c r="D37" s="409">
        <v>300</v>
      </c>
      <c r="E37" s="396"/>
      <c r="F37" s="232"/>
    </row>
    <row r="38" ht="36" customHeight="1" spans="1:6">
      <c r="A38" s="406">
        <v>1100409</v>
      </c>
      <c r="B38" s="407" t="s">
        <v>3052</v>
      </c>
      <c r="C38" s="408">
        <v>204</v>
      </c>
      <c r="D38" s="409">
        <v>486</v>
      </c>
      <c r="E38" s="396"/>
      <c r="F38" s="232"/>
    </row>
    <row r="39" ht="36" customHeight="1" spans="1:6">
      <c r="A39" s="410">
        <v>1100499</v>
      </c>
      <c r="B39" s="407" t="s">
        <v>3053</v>
      </c>
      <c r="C39" s="408">
        <v>1206</v>
      </c>
      <c r="D39" s="409">
        <v>1040</v>
      </c>
      <c r="E39" s="396"/>
      <c r="F39" s="232"/>
    </row>
    <row r="40" ht="36" customHeight="1" spans="1:6">
      <c r="A40" s="406">
        <v>11008</v>
      </c>
      <c r="B40" s="407" t="s">
        <v>62</v>
      </c>
      <c r="C40" s="408">
        <v>3867</v>
      </c>
      <c r="D40" s="409">
        <v>4999</v>
      </c>
      <c r="E40" s="396">
        <f t="shared" ref="E40:E42" si="2">(D40-C40)/C40</f>
        <v>0.293</v>
      </c>
      <c r="F40" s="232" t="s">
        <v>3048</v>
      </c>
    </row>
    <row r="41" ht="36" customHeight="1" spans="1:6">
      <c r="A41" s="411">
        <v>11009</v>
      </c>
      <c r="B41" s="407" t="s">
        <v>63</v>
      </c>
      <c r="C41" s="408">
        <v>4765</v>
      </c>
      <c r="D41" s="409">
        <v>6855</v>
      </c>
      <c r="E41" s="396"/>
      <c r="F41" s="232" t="s">
        <v>3048</v>
      </c>
    </row>
    <row r="42" ht="36" customHeight="1" spans="1:6">
      <c r="A42" s="412"/>
      <c r="B42" s="413" t="s">
        <v>69</v>
      </c>
      <c r="C42" s="405">
        <f>C29+C30+C31</f>
        <v>12900</v>
      </c>
      <c r="D42" s="405">
        <f>D29+D30+D31</f>
        <v>18130</v>
      </c>
      <c r="E42" s="396">
        <f t="shared" si="2"/>
        <v>0.405</v>
      </c>
      <c r="F42" s="232" t="s">
        <v>3028</v>
      </c>
    </row>
  </sheetData>
  <mergeCells count="1">
    <mergeCell ref="B1:E1"/>
  </mergeCells>
  <conditionalFormatting sqref="B30">
    <cfRule type="expression" dxfId="125" priority="11" stopIfTrue="1">
      <formula>"len($A:$A)=3"</formula>
    </cfRule>
  </conditionalFormatting>
  <conditionalFormatting sqref="B32">
    <cfRule type="expression" dxfId="126" priority="7" stopIfTrue="1">
      <formula>"len($A:$A)=3"</formula>
    </cfRule>
  </conditionalFormatting>
  <conditionalFormatting sqref="B34">
    <cfRule type="expression" dxfId="127" priority="5" stopIfTrue="1">
      <formula>"len($A:$A)=3"</formula>
    </cfRule>
  </conditionalFormatting>
  <conditionalFormatting sqref="B39">
    <cfRule type="expression" dxfId="128" priority="1" stopIfTrue="1">
      <formula>"len($A:$A)=3"</formula>
    </cfRule>
  </conditionalFormatting>
  <conditionalFormatting sqref="C30:C40 D31:D39">
    <cfRule type="expression" dxfId="129" priority="10" stopIfTrue="1">
      <formula>"len($A:$A)=3"</formula>
    </cfRule>
  </conditionalFormatting>
  <conditionalFormatting sqref="D30 D33:D40">
    <cfRule type="expression" dxfId="130" priority="9" stopIfTrue="1">
      <formula>"len($A:$A)=3"</formula>
    </cfRule>
  </conditionalFormatting>
  <conditionalFormatting sqref="B31 B33 B35:B38">
    <cfRule type="expression" dxfId="13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9"/>
  <sheetViews>
    <sheetView showGridLines="0" showZeros="0" view="pageBreakPreview" zoomScaleNormal="115" zoomScaleSheetLayoutView="100" workbookViewId="0">
      <pane ySplit="3" topLeftCell="A17" activePane="bottomLeft" state="frozen"/>
      <selection/>
      <selection pane="bottomLeft" activeCell="B269" sqref="B269"/>
    </sheetView>
  </sheetViews>
  <sheetFormatPr defaultColWidth="9" defaultRowHeight="14.25" outlineLevelCol="6"/>
  <cols>
    <col min="1" max="1" width="13.5" style="337" customWidth="1"/>
    <col min="2" max="2" width="50.7583333333333" style="337" customWidth="1"/>
    <col min="3" max="4" width="20.625" style="341" customWidth="1"/>
    <col min="5" max="5" width="20.625" style="342" customWidth="1"/>
    <col min="6" max="6" width="3.75833333333333" style="343" hidden="1" customWidth="1"/>
    <col min="7" max="7" width="9" style="337" hidden="1" customWidth="1"/>
    <col min="8" max="16384" width="9" style="337"/>
  </cols>
  <sheetData>
    <row r="1" s="337" customFormat="1" ht="45" customHeight="1" spans="1:7">
      <c r="A1" s="344"/>
      <c r="B1" s="345" t="s">
        <v>3054</v>
      </c>
      <c r="C1" s="345"/>
      <c r="D1" s="345"/>
      <c r="E1" s="345"/>
      <c r="F1" s="346"/>
      <c r="G1" s="344"/>
    </row>
    <row r="2" s="338" customFormat="1" ht="20.1" customHeight="1" spans="1:7">
      <c r="A2" s="347"/>
      <c r="B2" s="348"/>
      <c r="C2" s="348"/>
      <c r="D2" s="348"/>
      <c r="E2" s="349" t="s">
        <v>2</v>
      </c>
      <c r="F2" s="350"/>
      <c r="G2" s="347"/>
    </row>
    <row r="3" s="339" customFormat="1" ht="45" customHeight="1" spans="1:7">
      <c r="A3" s="351" t="s">
        <v>3</v>
      </c>
      <c r="B3" s="352" t="s">
        <v>4</v>
      </c>
      <c r="C3" s="353" t="s">
        <v>131</v>
      </c>
      <c r="D3" s="353" t="s">
        <v>6</v>
      </c>
      <c r="E3" s="353" t="s">
        <v>132</v>
      </c>
      <c r="F3" s="354" t="s">
        <v>2507</v>
      </c>
      <c r="G3" s="355" t="s">
        <v>3055</v>
      </c>
    </row>
    <row r="4" s="337" customFormat="1" ht="36" customHeight="1" spans="1:7">
      <c r="A4" s="356" t="s">
        <v>83</v>
      </c>
      <c r="B4" s="357" t="s">
        <v>2568</v>
      </c>
      <c r="C4" s="358">
        <v>15</v>
      </c>
      <c r="D4" s="358">
        <v>125</v>
      </c>
      <c r="E4" s="359">
        <f t="shared" ref="E4:E67" si="0">IF(C4&gt;0,D4/C4-1,IF(C4&lt;0,-(D4/C4-1),""))</f>
        <v>7.333</v>
      </c>
      <c r="F4" s="360" t="str">
        <f t="shared" ref="F4:F67" si="1">IF(LEN(A4)=3,"是",IF(B4&lt;&gt;"",IF(SUM(C4:D4)&lt;&gt;0,"是","否"),"是"))</f>
        <v>是</v>
      </c>
      <c r="G4" s="344" t="str">
        <f t="shared" ref="G4:G67" si="2">IF(LEN(A4)=3,"类",IF(LEN(A4)=5,"款","项"))</f>
        <v>类</v>
      </c>
    </row>
    <row r="5" s="337" customFormat="1" ht="36" customHeight="1" spans="1:7">
      <c r="A5" s="361" t="s">
        <v>2569</v>
      </c>
      <c r="B5" s="362" t="s">
        <v>2570</v>
      </c>
      <c r="C5" s="363">
        <v>15</v>
      </c>
      <c r="D5" s="363">
        <v>125</v>
      </c>
      <c r="E5" s="359">
        <f t="shared" si="0"/>
        <v>7.333</v>
      </c>
      <c r="F5" s="360" t="str">
        <f t="shared" si="1"/>
        <v>是</v>
      </c>
      <c r="G5" s="344" t="str">
        <f t="shared" si="2"/>
        <v>款</v>
      </c>
    </row>
    <row r="6" s="337" customFormat="1" ht="36" customHeight="1" spans="1:7">
      <c r="A6" s="361" t="s">
        <v>2571</v>
      </c>
      <c r="B6" s="364" t="s">
        <v>2572</v>
      </c>
      <c r="C6" s="365">
        <v>1</v>
      </c>
      <c r="D6" s="365">
        <v>1</v>
      </c>
      <c r="E6" s="359">
        <f t="shared" si="0"/>
        <v>0</v>
      </c>
      <c r="F6" s="360" t="str">
        <f t="shared" si="1"/>
        <v>是</v>
      </c>
      <c r="G6" s="344" t="str">
        <f t="shared" si="2"/>
        <v>项</v>
      </c>
    </row>
    <row r="7" s="337" customFormat="1" ht="36" customHeight="1" spans="1:7">
      <c r="A7" s="361" t="s">
        <v>2573</v>
      </c>
      <c r="B7" s="364" t="s">
        <v>2574</v>
      </c>
      <c r="C7" s="365">
        <v>0</v>
      </c>
      <c r="D7" s="365">
        <v>80</v>
      </c>
      <c r="E7" s="359" t="str">
        <f t="shared" si="0"/>
        <v/>
      </c>
      <c r="F7" s="360" t="str">
        <f t="shared" si="1"/>
        <v>是</v>
      </c>
      <c r="G7" s="344" t="str">
        <f t="shared" si="2"/>
        <v>项</v>
      </c>
    </row>
    <row r="8" s="337" customFormat="1" ht="36" customHeight="1" spans="1:7">
      <c r="A8" s="361" t="s">
        <v>2575</v>
      </c>
      <c r="B8" s="364" t="s">
        <v>2576</v>
      </c>
      <c r="C8" s="365">
        <v>0</v>
      </c>
      <c r="D8" s="365"/>
      <c r="E8" s="359" t="str">
        <f t="shared" si="0"/>
        <v/>
      </c>
      <c r="F8" s="360" t="str">
        <f t="shared" si="1"/>
        <v>否</v>
      </c>
      <c r="G8" s="344" t="str">
        <f t="shared" si="2"/>
        <v>项</v>
      </c>
    </row>
    <row r="9" s="337" customFormat="1" ht="36" customHeight="1" spans="1:7">
      <c r="A9" s="361" t="s">
        <v>2577</v>
      </c>
      <c r="B9" s="364" t="s">
        <v>2578</v>
      </c>
      <c r="C9" s="365">
        <v>0</v>
      </c>
      <c r="D9" s="365"/>
      <c r="E9" s="359" t="str">
        <f t="shared" si="0"/>
        <v/>
      </c>
      <c r="F9" s="360" t="str">
        <f t="shared" si="1"/>
        <v>否</v>
      </c>
      <c r="G9" s="344" t="str">
        <f t="shared" si="2"/>
        <v>项</v>
      </c>
    </row>
    <row r="10" s="337" customFormat="1" ht="36" customHeight="1" spans="1:7">
      <c r="A10" s="361" t="s">
        <v>2579</v>
      </c>
      <c r="B10" s="364" t="s">
        <v>2580</v>
      </c>
      <c r="C10" s="365">
        <v>14</v>
      </c>
      <c r="D10" s="365">
        <v>44</v>
      </c>
      <c r="E10" s="359">
        <f t="shared" si="0"/>
        <v>2.143</v>
      </c>
      <c r="F10" s="360" t="str">
        <f t="shared" si="1"/>
        <v>是</v>
      </c>
      <c r="G10" s="344" t="str">
        <f t="shared" si="2"/>
        <v>项</v>
      </c>
    </row>
    <row r="11" s="337" customFormat="1" ht="36" customHeight="1" spans="1:7">
      <c r="A11" s="361" t="s">
        <v>2581</v>
      </c>
      <c r="B11" s="362" t="s">
        <v>2582</v>
      </c>
      <c r="C11" s="363"/>
      <c r="D11" s="363"/>
      <c r="E11" s="359" t="str">
        <f t="shared" si="0"/>
        <v/>
      </c>
      <c r="F11" s="360" t="str">
        <f t="shared" si="1"/>
        <v>否</v>
      </c>
      <c r="G11" s="344" t="str">
        <f t="shared" si="2"/>
        <v>款</v>
      </c>
    </row>
    <row r="12" s="337" customFormat="1" ht="36" customHeight="1" spans="1:7">
      <c r="A12" s="361" t="s">
        <v>2583</v>
      </c>
      <c r="B12" s="364" t="s">
        <v>2584</v>
      </c>
      <c r="C12" s="365"/>
      <c r="D12" s="365"/>
      <c r="E12" s="359" t="str">
        <f t="shared" si="0"/>
        <v/>
      </c>
      <c r="F12" s="360" t="str">
        <f t="shared" si="1"/>
        <v>否</v>
      </c>
      <c r="G12" s="344" t="str">
        <f t="shared" si="2"/>
        <v>项</v>
      </c>
    </row>
    <row r="13" s="337" customFormat="1" ht="36" customHeight="1" spans="1:7">
      <c r="A13" s="361" t="s">
        <v>2585</v>
      </c>
      <c r="B13" s="364" t="s">
        <v>2586</v>
      </c>
      <c r="C13" s="365"/>
      <c r="D13" s="365"/>
      <c r="E13" s="359" t="str">
        <f t="shared" si="0"/>
        <v/>
      </c>
      <c r="F13" s="360" t="str">
        <f t="shared" si="1"/>
        <v>否</v>
      </c>
      <c r="G13" s="344" t="str">
        <f t="shared" si="2"/>
        <v>项</v>
      </c>
    </row>
    <row r="14" s="337" customFormat="1" ht="36" customHeight="1" spans="1:7">
      <c r="A14" s="361" t="s">
        <v>2587</v>
      </c>
      <c r="B14" s="364" t="s">
        <v>2588</v>
      </c>
      <c r="C14" s="365"/>
      <c r="D14" s="365"/>
      <c r="E14" s="359" t="str">
        <f t="shared" si="0"/>
        <v/>
      </c>
      <c r="F14" s="360" t="str">
        <f t="shared" si="1"/>
        <v>否</v>
      </c>
      <c r="G14" s="344" t="str">
        <f t="shared" si="2"/>
        <v>项</v>
      </c>
    </row>
    <row r="15" s="337" customFormat="1" ht="36" customHeight="1" spans="1:7">
      <c r="A15" s="361" t="s">
        <v>2589</v>
      </c>
      <c r="B15" s="364" t="s">
        <v>2590</v>
      </c>
      <c r="C15" s="365"/>
      <c r="D15" s="365"/>
      <c r="E15" s="359" t="str">
        <f t="shared" si="0"/>
        <v/>
      </c>
      <c r="F15" s="360" t="str">
        <f t="shared" si="1"/>
        <v>否</v>
      </c>
      <c r="G15" s="344" t="str">
        <f t="shared" si="2"/>
        <v>项</v>
      </c>
    </row>
    <row r="16" s="337" customFormat="1" ht="36" customHeight="1" spans="1:7">
      <c r="A16" s="361" t="s">
        <v>2591</v>
      </c>
      <c r="B16" s="364" t="s">
        <v>2592</v>
      </c>
      <c r="C16" s="365"/>
      <c r="D16" s="365"/>
      <c r="E16" s="359" t="str">
        <f t="shared" si="0"/>
        <v/>
      </c>
      <c r="F16" s="360" t="str">
        <f t="shared" si="1"/>
        <v>否</v>
      </c>
      <c r="G16" s="344" t="str">
        <f t="shared" si="2"/>
        <v>项</v>
      </c>
    </row>
    <row r="17" s="337" customFormat="1" ht="36" customHeight="1" spans="1:7">
      <c r="A17" s="361" t="s">
        <v>2593</v>
      </c>
      <c r="B17" s="364" t="s">
        <v>2594</v>
      </c>
      <c r="C17" s="365"/>
      <c r="D17" s="365"/>
      <c r="E17" s="359" t="str">
        <f t="shared" si="0"/>
        <v/>
      </c>
      <c r="F17" s="360" t="str">
        <f t="shared" si="1"/>
        <v>否</v>
      </c>
      <c r="G17" s="344" t="str">
        <f t="shared" si="2"/>
        <v>款</v>
      </c>
    </row>
    <row r="18" s="337" customFormat="1" ht="36" customHeight="1" spans="1:7">
      <c r="A18" s="361" t="s">
        <v>2595</v>
      </c>
      <c r="B18" s="364" t="s">
        <v>2596</v>
      </c>
      <c r="C18" s="365"/>
      <c r="D18" s="365"/>
      <c r="E18" s="359" t="str">
        <f t="shared" si="0"/>
        <v/>
      </c>
      <c r="F18" s="360" t="str">
        <f t="shared" si="1"/>
        <v>否</v>
      </c>
      <c r="G18" s="344" t="str">
        <f t="shared" si="2"/>
        <v>项</v>
      </c>
    </row>
    <row r="19" s="337" customFormat="1" ht="36" customHeight="1" spans="1:7">
      <c r="A19" s="361" t="s">
        <v>2597</v>
      </c>
      <c r="B19" s="364" t="s">
        <v>2598</v>
      </c>
      <c r="C19" s="365"/>
      <c r="D19" s="365"/>
      <c r="E19" s="359" t="str">
        <f t="shared" si="0"/>
        <v/>
      </c>
      <c r="F19" s="360" t="str">
        <f t="shared" si="1"/>
        <v>否</v>
      </c>
      <c r="G19" s="344" t="str">
        <f t="shared" si="2"/>
        <v>项</v>
      </c>
    </row>
    <row r="20" s="337" customFormat="1" ht="36" customHeight="1" spans="1:7">
      <c r="A20" s="356" t="s">
        <v>85</v>
      </c>
      <c r="B20" s="357" t="s">
        <v>2599</v>
      </c>
      <c r="C20" s="358">
        <v>396</v>
      </c>
      <c r="D20" s="358">
        <v>0</v>
      </c>
      <c r="E20" s="359">
        <f t="shared" si="0"/>
        <v>-1</v>
      </c>
      <c r="F20" s="360" t="str">
        <f t="shared" si="1"/>
        <v>是</v>
      </c>
      <c r="G20" s="344" t="str">
        <f t="shared" si="2"/>
        <v>类</v>
      </c>
    </row>
    <row r="21" s="337" customFormat="1" ht="36" customHeight="1" spans="1:7">
      <c r="A21" s="361" t="s">
        <v>2600</v>
      </c>
      <c r="B21" s="362" t="s">
        <v>2601</v>
      </c>
      <c r="C21" s="363">
        <v>0</v>
      </c>
      <c r="D21" s="363">
        <v>0</v>
      </c>
      <c r="E21" s="359" t="str">
        <f t="shared" si="0"/>
        <v/>
      </c>
      <c r="F21" s="360" t="str">
        <f t="shared" si="1"/>
        <v>否</v>
      </c>
      <c r="G21" s="344" t="str">
        <f t="shared" si="2"/>
        <v>款</v>
      </c>
    </row>
    <row r="22" s="337" customFormat="1" ht="36" customHeight="1" spans="1:7">
      <c r="A22" s="361" t="s">
        <v>2602</v>
      </c>
      <c r="B22" s="364" t="s">
        <v>2603</v>
      </c>
      <c r="C22" s="365">
        <v>96</v>
      </c>
      <c r="D22" s="365"/>
      <c r="E22" s="359">
        <f t="shared" si="0"/>
        <v>-1</v>
      </c>
      <c r="F22" s="360" t="str">
        <f t="shared" si="1"/>
        <v>是</v>
      </c>
      <c r="G22" s="344" t="str">
        <f t="shared" si="2"/>
        <v>项</v>
      </c>
    </row>
    <row r="23" s="337" customFormat="1" ht="36" customHeight="1" spans="1:7">
      <c r="A23" s="361" t="s">
        <v>2604</v>
      </c>
      <c r="B23" s="364" t="s">
        <v>2605</v>
      </c>
      <c r="C23" s="365">
        <v>300</v>
      </c>
      <c r="D23" s="365"/>
      <c r="E23" s="359">
        <f t="shared" si="0"/>
        <v>-1</v>
      </c>
      <c r="F23" s="360" t="str">
        <f t="shared" si="1"/>
        <v>是</v>
      </c>
      <c r="G23" s="344" t="str">
        <f t="shared" si="2"/>
        <v>项</v>
      </c>
    </row>
    <row r="24" s="337" customFormat="1" ht="36" customHeight="1" spans="1:7">
      <c r="A24" s="361" t="s">
        <v>2606</v>
      </c>
      <c r="B24" s="364" t="s">
        <v>2607</v>
      </c>
      <c r="C24" s="365"/>
      <c r="D24" s="365"/>
      <c r="E24" s="359" t="str">
        <f t="shared" si="0"/>
        <v/>
      </c>
      <c r="F24" s="360" t="str">
        <f t="shared" si="1"/>
        <v>否</v>
      </c>
      <c r="G24" s="344" t="str">
        <f t="shared" si="2"/>
        <v>项</v>
      </c>
    </row>
    <row r="25" s="337" customFormat="1" ht="36" customHeight="1" spans="1:7">
      <c r="A25" s="361" t="s">
        <v>2608</v>
      </c>
      <c r="B25" s="362" t="s">
        <v>2609</v>
      </c>
      <c r="C25" s="363"/>
      <c r="D25" s="363"/>
      <c r="E25" s="359" t="str">
        <f t="shared" si="0"/>
        <v/>
      </c>
      <c r="F25" s="360" t="str">
        <f t="shared" si="1"/>
        <v>否</v>
      </c>
      <c r="G25" s="344" t="str">
        <f t="shared" si="2"/>
        <v>款</v>
      </c>
    </row>
    <row r="26" s="337" customFormat="1" ht="36" customHeight="1" spans="1:7">
      <c r="A26" s="361" t="s">
        <v>2610</v>
      </c>
      <c r="B26" s="364" t="s">
        <v>2603</v>
      </c>
      <c r="C26" s="365"/>
      <c r="D26" s="365"/>
      <c r="E26" s="359" t="str">
        <f t="shared" si="0"/>
        <v/>
      </c>
      <c r="F26" s="360" t="str">
        <f t="shared" si="1"/>
        <v>否</v>
      </c>
      <c r="G26" s="344" t="str">
        <f t="shared" si="2"/>
        <v>项</v>
      </c>
    </row>
    <row r="27" s="337" customFormat="1" ht="36" customHeight="1" spans="1:7">
      <c r="A27" s="361" t="s">
        <v>2611</v>
      </c>
      <c r="B27" s="364" t="s">
        <v>2605</v>
      </c>
      <c r="C27" s="365"/>
      <c r="D27" s="365"/>
      <c r="E27" s="359" t="str">
        <f t="shared" si="0"/>
        <v/>
      </c>
      <c r="F27" s="360" t="str">
        <f t="shared" si="1"/>
        <v>否</v>
      </c>
      <c r="G27" s="344" t="str">
        <f t="shared" si="2"/>
        <v>项</v>
      </c>
    </row>
    <row r="28" s="337" customFormat="1" ht="36" customHeight="1" spans="1:7">
      <c r="A28" s="361" t="s">
        <v>2612</v>
      </c>
      <c r="B28" s="364" t="s">
        <v>2613</v>
      </c>
      <c r="C28" s="365"/>
      <c r="D28" s="365"/>
      <c r="E28" s="359" t="str">
        <f t="shared" si="0"/>
        <v/>
      </c>
      <c r="F28" s="360" t="str">
        <f t="shared" si="1"/>
        <v>否</v>
      </c>
      <c r="G28" s="344" t="str">
        <f t="shared" si="2"/>
        <v>项</v>
      </c>
    </row>
    <row r="29" s="340" customFormat="1" ht="36" customHeight="1" spans="1:7">
      <c r="A29" s="361" t="s">
        <v>2614</v>
      </c>
      <c r="B29" s="362" t="s">
        <v>2615</v>
      </c>
      <c r="C29" s="363"/>
      <c r="D29" s="363"/>
      <c r="E29" s="359" t="str">
        <f t="shared" si="0"/>
        <v/>
      </c>
      <c r="F29" s="360" t="str">
        <f t="shared" si="1"/>
        <v>否</v>
      </c>
      <c r="G29" s="344" t="str">
        <f t="shared" si="2"/>
        <v>款</v>
      </c>
    </row>
    <row r="30" s="337" customFormat="1" ht="36" customHeight="1" spans="1:7">
      <c r="A30" s="361" t="s">
        <v>2616</v>
      </c>
      <c r="B30" s="364" t="s">
        <v>2605</v>
      </c>
      <c r="C30" s="365">
        <v>0</v>
      </c>
      <c r="D30" s="365">
        <v>0</v>
      </c>
      <c r="E30" s="359" t="str">
        <f t="shared" si="0"/>
        <v/>
      </c>
      <c r="F30" s="360" t="str">
        <f t="shared" si="1"/>
        <v>否</v>
      </c>
      <c r="G30" s="344" t="str">
        <f t="shared" si="2"/>
        <v>项</v>
      </c>
    </row>
    <row r="31" s="337" customFormat="1" ht="36" customHeight="1" spans="1:7">
      <c r="A31" s="361" t="s">
        <v>2617</v>
      </c>
      <c r="B31" s="364" t="s">
        <v>2618</v>
      </c>
      <c r="C31" s="365">
        <v>0</v>
      </c>
      <c r="D31" s="365"/>
      <c r="E31" s="359" t="str">
        <f t="shared" si="0"/>
        <v/>
      </c>
      <c r="F31" s="360" t="str">
        <f t="shared" si="1"/>
        <v>否</v>
      </c>
      <c r="G31" s="344" t="str">
        <f t="shared" si="2"/>
        <v>项</v>
      </c>
    </row>
    <row r="32" s="337" customFormat="1" ht="36" customHeight="1" spans="1:7">
      <c r="A32" s="356" t="s">
        <v>89</v>
      </c>
      <c r="B32" s="357" t="s">
        <v>2619</v>
      </c>
      <c r="C32" s="358">
        <f>C33+C38</f>
        <v>0</v>
      </c>
      <c r="D32" s="358"/>
      <c r="E32" s="359" t="str">
        <f t="shared" si="0"/>
        <v/>
      </c>
      <c r="F32" s="360" t="str">
        <f t="shared" si="1"/>
        <v>是</v>
      </c>
      <c r="G32" s="344" t="str">
        <f t="shared" si="2"/>
        <v>类</v>
      </c>
    </row>
    <row r="33" s="337" customFormat="1" ht="36" customHeight="1" spans="1:7">
      <c r="A33" s="361" t="s">
        <v>2620</v>
      </c>
      <c r="B33" s="362" t="s">
        <v>2621</v>
      </c>
      <c r="C33" s="363">
        <f>SUM(C34:C37)</f>
        <v>0</v>
      </c>
      <c r="D33" s="363"/>
      <c r="E33" s="359" t="str">
        <f t="shared" si="0"/>
        <v/>
      </c>
      <c r="F33" s="360" t="str">
        <f t="shared" si="1"/>
        <v>否</v>
      </c>
      <c r="G33" s="344" t="str">
        <f t="shared" si="2"/>
        <v>款</v>
      </c>
    </row>
    <row r="34" s="337" customFormat="1" ht="36" customHeight="1" spans="1:7">
      <c r="A34" s="361">
        <v>2116001</v>
      </c>
      <c r="B34" s="364" t="s">
        <v>2622</v>
      </c>
      <c r="C34" s="365"/>
      <c r="D34" s="365"/>
      <c r="E34" s="359" t="str">
        <f t="shared" si="0"/>
        <v/>
      </c>
      <c r="F34" s="360" t="str">
        <f t="shared" si="1"/>
        <v>否</v>
      </c>
      <c r="G34" s="344" t="str">
        <f t="shared" si="2"/>
        <v>项</v>
      </c>
    </row>
    <row r="35" s="337" customFormat="1" ht="36" customHeight="1" spans="1:7">
      <c r="A35" s="361">
        <v>2116002</v>
      </c>
      <c r="B35" s="364" t="s">
        <v>2623</v>
      </c>
      <c r="C35" s="365"/>
      <c r="D35" s="365"/>
      <c r="E35" s="359" t="str">
        <f t="shared" si="0"/>
        <v/>
      </c>
      <c r="F35" s="360" t="str">
        <f t="shared" si="1"/>
        <v>否</v>
      </c>
      <c r="G35" s="344" t="str">
        <f t="shared" si="2"/>
        <v>项</v>
      </c>
    </row>
    <row r="36" s="337" customFormat="1" ht="36" customHeight="1" spans="1:7">
      <c r="A36" s="361">
        <v>2116003</v>
      </c>
      <c r="B36" s="364" t="s">
        <v>2624</v>
      </c>
      <c r="C36" s="365"/>
      <c r="D36" s="365"/>
      <c r="E36" s="359" t="str">
        <f t="shared" si="0"/>
        <v/>
      </c>
      <c r="F36" s="360" t="str">
        <f t="shared" si="1"/>
        <v>否</v>
      </c>
      <c r="G36" s="344" t="str">
        <f t="shared" si="2"/>
        <v>项</v>
      </c>
    </row>
    <row r="37" s="340" customFormat="1" ht="36" customHeight="1" spans="1:7">
      <c r="A37" s="361">
        <v>2116099</v>
      </c>
      <c r="B37" s="364" t="s">
        <v>2625</v>
      </c>
      <c r="C37" s="365"/>
      <c r="D37" s="365"/>
      <c r="E37" s="359" t="str">
        <f t="shared" si="0"/>
        <v/>
      </c>
      <c r="F37" s="360" t="str">
        <f t="shared" si="1"/>
        <v>否</v>
      </c>
      <c r="G37" s="344" t="str">
        <f t="shared" si="2"/>
        <v>项</v>
      </c>
    </row>
    <row r="38" s="337" customFormat="1" ht="36" customHeight="1" spans="1:7">
      <c r="A38" s="361">
        <v>21161</v>
      </c>
      <c r="B38" s="364" t="s">
        <v>2626</v>
      </c>
      <c r="C38" s="365">
        <f>SUM(C39:C42)</f>
        <v>0</v>
      </c>
      <c r="D38" s="365">
        <f>SUM(D39:D42)</f>
        <v>0</v>
      </c>
      <c r="E38" s="359" t="str">
        <f t="shared" si="0"/>
        <v/>
      </c>
      <c r="F38" s="360" t="str">
        <f t="shared" si="1"/>
        <v>否</v>
      </c>
      <c r="G38" s="344" t="str">
        <f t="shared" si="2"/>
        <v>款</v>
      </c>
    </row>
    <row r="39" s="337" customFormat="1" ht="36" customHeight="1" spans="1:7">
      <c r="A39" s="361">
        <v>2116101</v>
      </c>
      <c r="B39" s="364" t="s">
        <v>2627</v>
      </c>
      <c r="C39" s="365">
        <v>0</v>
      </c>
      <c r="D39" s="365">
        <v>0</v>
      </c>
      <c r="E39" s="359" t="str">
        <f t="shared" si="0"/>
        <v/>
      </c>
      <c r="F39" s="360" t="str">
        <f t="shared" si="1"/>
        <v>否</v>
      </c>
      <c r="G39" s="344" t="str">
        <f t="shared" si="2"/>
        <v>项</v>
      </c>
    </row>
    <row r="40" s="337" customFormat="1" ht="36" customHeight="1" spans="1:7">
      <c r="A40" s="361">
        <v>2116102</v>
      </c>
      <c r="B40" s="364" t="s">
        <v>2628</v>
      </c>
      <c r="C40" s="365">
        <v>0</v>
      </c>
      <c r="D40" s="365">
        <v>0</v>
      </c>
      <c r="E40" s="359" t="str">
        <f t="shared" si="0"/>
        <v/>
      </c>
      <c r="F40" s="360" t="str">
        <f t="shared" si="1"/>
        <v>否</v>
      </c>
      <c r="G40" s="344" t="str">
        <f t="shared" si="2"/>
        <v>项</v>
      </c>
    </row>
    <row r="41" s="337" customFormat="1" ht="36" customHeight="1" spans="1:7">
      <c r="A41" s="361">
        <v>2116103</v>
      </c>
      <c r="B41" s="364" t="s">
        <v>2629</v>
      </c>
      <c r="C41" s="365">
        <v>0</v>
      </c>
      <c r="D41" s="365">
        <v>0</v>
      </c>
      <c r="E41" s="359" t="str">
        <f t="shared" si="0"/>
        <v/>
      </c>
      <c r="F41" s="360" t="str">
        <f t="shared" si="1"/>
        <v>否</v>
      </c>
      <c r="G41" s="344" t="str">
        <f t="shared" si="2"/>
        <v>项</v>
      </c>
    </row>
    <row r="42" s="337" customFormat="1" ht="36" customHeight="1" spans="1:7">
      <c r="A42" s="361">
        <v>2116104</v>
      </c>
      <c r="B42" s="364" t="s">
        <v>2630</v>
      </c>
      <c r="C42" s="365">
        <v>0</v>
      </c>
      <c r="D42" s="365">
        <v>0</v>
      </c>
      <c r="E42" s="359" t="str">
        <f t="shared" si="0"/>
        <v/>
      </c>
      <c r="F42" s="360" t="str">
        <f t="shared" si="1"/>
        <v>否</v>
      </c>
      <c r="G42" s="344" t="str">
        <f t="shared" si="2"/>
        <v>项</v>
      </c>
    </row>
    <row r="43" s="337" customFormat="1" ht="36" customHeight="1" spans="1:7">
      <c r="A43" s="356" t="s">
        <v>91</v>
      </c>
      <c r="B43" s="357" t="s">
        <v>2631</v>
      </c>
      <c r="C43" s="358">
        <v>1760</v>
      </c>
      <c r="D43" s="358">
        <v>5679</v>
      </c>
      <c r="E43" s="359">
        <f t="shared" si="0"/>
        <v>2.227</v>
      </c>
      <c r="F43" s="360" t="str">
        <f t="shared" si="1"/>
        <v>是</v>
      </c>
      <c r="G43" s="344" t="str">
        <f t="shared" si="2"/>
        <v>类</v>
      </c>
    </row>
    <row r="44" s="337" customFormat="1" ht="36" customHeight="1" spans="1:7">
      <c r="A44" s="361" t="s">
        <v>2632</v>
      </c>
      <c r="B44" s="362" t="s">
        <v>2633</v>
      </c>
      <c r="C44" s="363">
        <v>1035</v>
      </c>
      <c r="D44" s="363">
        <v>5303</v>
      </c>
      <c r="E44" s="359">
        <f t="shared" si="0"/>
        <v>4.124</v>
      </c>
      <c r="F44" s="360" t="str">
        <f t="shared" si="1"/>
        <v>是</v>
      </c>
      <c r="G44" s="344" t="str">
        <f t="shared" si="2"/>
        <v>款</v>
      </c>
    </row>
    <row r="45" s="337" customFormat="1" ht="36" customHeight="1" spans="1:7">
      <c r="A45" s="361" t="s">
        <v>2634</v>
      </c>
      <c r="B45" s="364" t="s">
        <v>2635</v>
      </c>
      <c r="C45" s="365">
        <v>514</v>
      </c>
      <c r="D45" s="365">
        <v>1027</v>
      </c>
      <c r="E45" s="359">
        <f t="shared" si="0"/>
        <v>0.998</v>
      </c>
      <c r="F45" s="360" t="str">
        <f t="shared" si="1"/>
        <v>是</v>
      </c>
      <c r="G45" s="344" t="str">
        <f t="shared" si="2"/>
        <v>项</v>
      </c>
    </row>
    <row r="46" s="337" customFormat="1" ht="36" customHeight="1" spans="1:7">
      <c r="A46" s="361" t="s">
        <v>2636</v>
      </c>
      <c r="B46" s="364" t="s">
        <v>2637</v>
      </c>
      <c r="C46" s="365">
        <v>0</v>
      </c>
      <c r="D46" s="365"/>
      <c r="E46" s="359" t="str">
        <f t="shared" si="0"/>
        <v/>
      </c>
      <c r="F46" s="360" t="str">
        <f t="shared" si="1"/>
        <v>否</v>
      </c>
      <c r="G46" s="344" t="str">
        <f t="shared" si="2"/>
        <v>项</v>
      </c>
    </row>
    <row r="47" s="337" customFormat="1" ht="36" customHeight="1" spans="1:7">
      <c r="A47" s="361" t="s">
        <v>2638</v>
      </c>
      <c r="B47" s="364" t="s">
        <v>2639</v>
      </c>
      <c r="C47" s="365">
        <v>0</v>
      </c>
      <c r="D47" s="365">
        <v>200</v>
      </c>
      <c r="E47" s="359" t="str">
        <f t="shared" si="0"/>
        <v/>
      </c>
      <c r="F47" s="360" t="str">
        <f t="shared" si="1"/>
        <v>是</v>
      </c>
      <c r="G47" s="344" t="str">
        <f t="shared" si="2"/>
        <v>项</v>
      </c>
    </row>
    <row r="48" s="337" customFormat="1" ht="36" customHeight="1" spans="1:7">
      <c r="A48" s="361" t="s">
        <v>2640</v>
      </c>
      <c r="B48" s="364" t="s">
        <v>2641</v>
      </c>
      <c r="C48" s="365">
        <v>0</v>
      </c>
      <c r="D48" s="365"/>
      <c r="E48" s="359" t="str">
        <f t="shared" si="0"/>
        <v/>
      </c>
      <c r="F48" s="360" t="str">
        <f t="shared" si="1"/>
        <v>否</v>
      </c>
      <c r="G48" s="344" t="str">
        <f t="shared" si="2"/>
        <v>项</v>
      </c>
    </row>
    <row r="49" s="337" customFormat="1" ht="36" customHeight="1" spans="1:7">
      <c r="A49" s="361" t="s">
        <v>2642</v>
      </c>
      <c r="B49" s="364" t="s">
        <v>2643</v>
      </c>
      <c r="C49" s="365"/>
      <c r="D49" s="365">
        <v>413</v>
      </c>
      <c r="E49" s="359" t="str">
        <f t="shared" si="0"/>
        <v/>
      </c>
      <c r="F49" s="360" t="str">
        <f t="shared" si="1"/>
        <v>是</v>
      </c>
      <c r="G49" s="344" t="str">
        <f t="shared" si="2"/>
        <v>项</v>
      </c>
    </row>
    <row r="50" s="337" customFormat="1" ht="36" customHeight="1" spans="1:7">
      <c r="A50" s="361" t="s">
        <v>2644</v>
      </c>
      <c r="B50" s="364" t="s">
        <v>2645</v>
      </c>
      <c r="C50" s="365"/>
      <c r="D50" s="365"/>
      <c r="E50" s="359" t="str">
        <f t="shared" si="0"/>
        <v/>
      </c>
      <c r="F50" s="360" t="str">
        <f t="shared" si="1"/>
        <v>否</v>
      </c>
      <c r="G50" s="344" t="str">
        <f t="shared" si="2"/>
        <v>项</v>
      </c>
    </row>
    <row r="51" s="337" customFormat="1" ht="36" customHeight="1" spans="1:7">
      <c r="A51" s="361" t="s">
        <v>2646</v>
      </c>
      <c r="B51" s="364" t="s">
        <v>2647</v>
      </c>
      <c r="C51" s="365"/>
      <c r="D51" s="365"/>
      <c r="E51" s="359" t="str">
        <f t="shared" si="0"/>
        <v/>
      </c>
      <c r="F51" s="360" t="str">
        <f t="shared" si="1"/>
        <v>否</v>
      </c>
      <c r="G51" s="344" t="str">
        <f t="shared" si="2"/>
        <v>项</v>
      </c>
    </row>
    <row r="52" s="337" customFormat="1" ht="36" customHeight="1" spans="1:7">
      <c r="A52" s="361" t="s">
        <v>2648</v>
      </c>
      <c r="B52" s="364" t="s">
        <v>2649</v>
      </c>
      <c r="C52" s="365"/>
      <c r="D52" s="365"/>
      <c r="E52" s="359" t="str">
        <f t="shared" si="0"/>
        <v/>
      </c>
      <c r="F52" s="360" t="str">
        <f t="shared" si="1"/>
        <v>否</v>
      </c>
      <c r="G52" s="344" t="str">
        <f t="shared" si="2"/>
        <v>项</v>
      </c>
    </row>
    <row r="53" s="337" customFormat="1" ht="36" customHeight="1" spans="1:7">
      <c r="A53" s="361" t="s">
        <v>2650</v>
      </c>
      <c r="B53" s="364" t="s">
        <v>2651</v>
      </c>
      <c r="C53" s="365"/>
      <c r="D53" s="365"/>
      <c r="E53" s="359" t="str">
        <f t="shared" si="0"/>
        <v/>
      </c>
      <c r="F53" s="360" t="str">
        <f t="shared" si="1"/>
        <v>否</v>
      </c>
      <c r="G53" s="344" t="str">
        <f t="shared" si="2"/>
        <v>项</v>
      </c>
    </row>
    <row r="54" s="337" customFormat="1" ht="36" customHeight="1" spans="1:7">
      <c r="A54" s="361" t="s">
        <v>2652</v>
      </c>
      <c r="B54" s="364" t="s">
        <v>2653</v>
      </c>
      <c r="C54" s="365"/>
      <c r="D54" s="365"/>
      <c r="E54" s="359" t="str">
        <f t="shared" si="0"/>
        <v/>
      </c>
      <c r="F54" s="360" t="str">
        <f t="shared" si="1"/>
        <v>否</v>
      </c>
      <c r="G54" s="344" t="str">
        <f t="shared" si="2"/>
        <v>项</v>
      </c>
    </row>
    <row r="55" s="337" customFormat="1" ht="36" customHeight="1" spans="1:7">
      <c r="A55" s="361" t="s">
        <v>2654</v>
      </c>
      <c r="B55" s="364" t="s">
        <v>2655</v>
      </c>
      <c r="C55" s="365"/>
      <c r="D55" s="365"/>
      <c r="E55" s="359" t="str">
        <f t="shared" si="0"/>
        <v/>
      </c>
      <c r="F55" s="360" t="str">
        <f t="shared" si="1"/>
        <v>否</v>
      </c>
      <c r="G55" s="344" t="str">
        <f t="shared" si="2"/>
        <v>项</v>
      </c>
    </row>
    <row r="56" s="337" customFormat="1" ht="36" customHeight="1" spans="1:7">
      <c r="A56" s="361">
        <v>2120814</v>
      </c>
      <c r="B56" s="366" t="s">
        <v>2656</v>
      </c>
      <c r="C56" s="365">
        <v>260</v>
      </c>
      <c r="D56" s="365">
        <v>1655</v>
      </c>
      <c r="E56" s="359">
        <f t="shared" si="0"/>
        <v>5.365</v>
      </c>
      <c r="F56" s="360" t="str">
        <f t="shared" si="1"/>
        <v>是</v>
      </c>
      <c r="G56" s="344" t="str">
        <f t="shared" si="2"/>
        <v>项</v>
      </c>
    </row>
    <row r="57" s="337" customFormat="1" ht="36" customHeight="1" spans="1:7">
      <c r="A57" s="361" t="s">
        <v>2657</v>
      </c>
      <c r="B57" s="366" t="s">
        <v>2658</v>
      </c>
      <c r="C57" s="365"/>
      <c r="D57" s="365">
        <v>21</v>
      </c>
      <c r="E57" s="359"/>
      <c r="F57" s="360"/>
      <c r="G57" s="344"/>
    </row>
    <row r="58" s="337" customFormat="1" ht="36" customHeight="1" spans="1:7">
      <c r="A58" s="361" t="s">
        <v>2659</v>
      </c>
      <c r="B58" s="364" t="s">
        <v>3056</v>
      </c>
      <c r="C58" s="365">
        <v>261</v>
      </c>
      <c r="D58" s="365">
        <v>1987</v>
      </c>
      <c r="E58" s="359">
        <f t="shared" ref="E58:E68" si="3">IF(C58&gt;0,D58/C58-1,IF(C58&lt;0,-(D58/C58-1),""))</f>
        <v>6.613</v>
      </c>
      <c r="F58" s="360" t="str">
        <f t="shared" ref="F58:F68" si="4">IF(LEN(A58)=3,"是",IF(B58&lt;&gt;"",IF(SUM(C58:D58)&lt;&gt;0,"是","否"),"是"))</f>
        <v>是</v>
      </c>
      <c r="G58" s="344" t="str">
        <f t="shared" ref="G58:G68" si="5">IF(LEN(A58)=3,"类",IF(LEN(A58)=5,"款","项"))</f>
        <v>项</v>
      </c>
    </row>
    <row r="59" s="337" customFormat="1" ht="36" customHeight="1" spans="1:7">
      <c r="A59" s="361" t="s">
        <v>2661</v>
      </c>
      <c r="B59" s="362" t="s">
        <v>2662</v>
      </c>
      <c r="C59" s="363">
        <v>400</v>
      </c>
      <c r="D59" s="363">
        <v>0</v>
      </c>
      <c r="E59" s="359">
        <f t="shared" si="3"/>
        <v>-1</v>
      </c>
      <c r="F59" s="360" t="str">
        <f t="shared" si="4"/>
        <v>是</v>
      </c>
      <c r="G59" s="344" t="str">
        <f t="shared" si="5"/>
        <v>款</v>
      </c>
    </row>
    <row r="60" s="337" customFormat="1" ht="36" customHeight="1" spans="1:7">
      <c r="A60" s="361" t="s">
        <v>2663</v>
      </c>
      <c r="B60" s="364" t="s">
        <v>2635</v>
      </c>
      <c r="C60" s="365">
        <v>400</v>
      </c>
      <c r="D60" s="365"/>
      <c r="E60" s="359">
        <f t="shared" si="3"/>
        <v>-1</v>
      </c>
      <c r="F60" s="360" t="str">
        <f t="shared" si="4"/>
        <v>是</v>
      </c>
      <c r="G60" s="344" t="str">
        <f t="shared" si="5"/>
        <v>项</v>
      </c>
    </row>
    <row r="61" s="337" customFormat="1" ht="36" customHeight="1" spans="1:7">
      <c r="A61" s="361" t="s">
        <v>2664</v>
      </c>
      <c r="B61" s="364" t="s">
        <v>2637</v>
      </c>
      <c r="C61" s="365">
        <v>0</v>
      </c>
      <c r="D61" s="365"/>
      <c r="E61" s="359" t="str">
        <f t="shared" si="3"/>
        <v/>
      </c>
      <c r="F61" s="360" t="str">
        <f t="shared" si="4"/>
        <v>否</v>
      </c>
      <c r="G61" s="344" t="str">
        <f t="shared" si="5"/>
        <v>项</v>
      </c>
    </row>
    <row r="62" s="337" customFormat="1" ht="36" customHeight="1" spans="1:7">
      <c r="A62" s="361" t="s">
        <v>2665</v>
      </c>
      <c r="B62" s="364" t="s">
        <v>2666</v>
      </c>
      <c r="C62" s="365">
        <v>0</v>
      </c>
      <c r="D62" s="365"/>
      <c r="E62" s="359" t="str">
        <f t="shared" si="3"/>
        <v/>
      </c>
      <c r="F62" s="360" t="str">
        <f t="shared" si="4"/>
        <v>否</v>
      </c>
      <c r="G62" s="344" t="str">
        <f t="shared" si="5"/>
        <v>项</v>
      </c>
    </row>
    <row r="63" s="337" customFormat="1" ht="36" customHeight="1" spans="1:7">
      <c r="A63" s="361" t="s">
        <v>2667</v>
      </c>
      <c r="B63" s="362" t="s">
        <v>2668</v>
      </c>
      <c r="C63" s="363">
        <v>0</v>
      </c>
      <c r="D63" s="363"/>
      <c r="E63" s="359" t="str">
        <f t="shared" si="3"/>
        <v/>
      </c>
      <c r="F63" s="360" t="str">
        <f t="shared" si="4"/>
        <v>否</v>
      </c>
      <c r="G63" s="344" t="str">
        <f t="shared" si="5"/>
        <v>款</v>
      </c>
    </row>
    <row r="64" s="337" customFormat="1" ht="36" customHeight="1" spans="1:7">
      <c r="A64" s="361" t="s">
        <v>2669</v>
      </c>
      <c r="B64" s="362" t="s">
        <v>2670</v>
      </c>
      <c r="C64" s="363">
        <v>245</v>
      </c>
      <c r="D64" s="363">
        <v>0</v>
      </c>
      <c r="E64" s="359">
        <f t="shared" si="3"/>
        <v>-1</v>
      </c>
      <c r="F64" s="360" t="str">
        <f t="shared" si="4"/>
        <v>是</v>
      </c>
      <c r="G64" s="344" t="str">
        <f t="shared" si="5"/>
        <v>款</v>
      </c>
    </row>
    <row r="65" s="337" customFormat="1" ht="36" customHeight="1" spans="1:7">
      <c r="A65" s="361" t="s">
        <v>2671</v>
      </c>
      <c r="B65" s="364" t="s">
        <v>2672</v>
      </c>
      <c r="C65" s="365"/>
      <c r="D65" s="365"/>
      <c r="E65" s="359" t="str">
        <f t="shared" si="3"/>
        <v/>
      </c>
      <c r="F65" s="360" t="str">
        <f t="shared" si="4"/>
        <v>否</v>
      </c>
      <c r="G65" s="344" t="str">
        <f t="shared" si="5"/>
        <v>项</v>
      </c>
    </row>
    <row r="66" s="337" customFormat="1" ht="36" customHeight="1" spans="1:7">
      <c r="A66" s="361" t="s">
        <v>2673</v>
      </c>
      <c r="B66" s="364" t="s">
        <v>2674</v>
      </c>
      <c r="C66" s="365"/>
      <c r="D66" s="365"/>
      <c r="E66" s="359" t="str">
        <f t="shared" si="3"/>
        <v/>
      </c>
      <c r="F66" s="360" t="str">
        <f t="shared" si="4"/>
        <v>否</v>
      </c>
      <c r="G66" s="344" t="str">
        <f t="shared" si="5"/>
        <v>项</v>
      </c>
    </row>
    <row r="67" s="337" customFormat="1" ht="36" customHeight="1" spans="1:7">
      <c r="A67" s="361" t="s">
        <v>2675</v>
      </c>
      <c r="B67" s="364" t="s">
        <v>2676</v>
      </c>
      <c r="C67" s="365"/>
      <c r="D67" s="365"/>
      <c r="E67" s="359" t="str">
        <f t="shared" si="3"/>
        <v/>
      </c>
      <c r="F67" s="360" t="str">
        <f t="shared" si="4"/>
        <v>否</v>
      </c>
      <c r="G67" s="344" t="str">
        <f t="shared" si="5"/>
        <v>项</v>
      </c>
    </row>
    <row r="68" s="337" customFormat="1" ht="36" customHeight="1" spans="1:7">
      <c r="A68" s="361" t="s">
        <v>2677</v>
      </c>
      <c r="B68" s="364" t="s">
        <v>2678</v>
      </c>
      <c r="C68" s="365"/>
      <c r="D68" s="365"/>
      <c r="E68" s="359" t="str">
        <f t="shared" si="3"/>
        <v/>
      </c>
      <c r="F68" s="360" t="str">
        <f t="shared" si="4"/>
        <v>否</v>
      </c>
      <c r="G68" s="344" t="str">
        <f t="shared" si="5"/>
        <v>项</v>
      </c>
    </row>
    <row r="69" s="337" customFormat="1" ht="36" customHeight="1" spans="1:7">
      <c r="A69" s="361" t="s">
        <v>2679</v>
      </c>
      <c r="B69" s="364" t="s">
        <v>2680</v>
      </c>
      <c r="C69" s="365">
        <v>245</v>
      </c>
      <c r="D69" s="365"/>
      <c r="E69" s="359">
        <f t="shared" ref="E69:E132" si="6">IF(C69&gt;0,D69/C69-1,IF(C69&lt;0,-(D69/C69-1),""))</f>
        <v>-1</v>
      </c>
      <c r="F69" s="360" t="str">
        <f t="shared" ref="F69:F132" si="7">IF(LEN(A69)=3,"是",IF(B69&lt;&gt;"",IF(SUM(C69:D69)&lt;&gt;0,"是","否"),"是"))</f>
        <v>是</v>
      </c>
      <c r="G69" s="344" t="str">
        <f t="shared" ref="G69:G132" si="8">IF(LEN(A69)=3,"类",IF(LEN(A69)=5,"款","项"))</f>
        <v>项</v>
      </c>
    </row>
    <row r="70" s="337" customFormat="1" ht="36" customHeight="1" spans="1:7">
      <c r="A70" s="361" t="s">
        <v>2681</v>
      </c>
      <c r="B70" s="362" t="s">
        <v>2682</v>
      </c>
      <c r="C70" s="363">
        <v>80</v>
      </c>
      <c r="D70" s="363">
        <v>376</v>
      </c>
      <c r="E70" s="359">
        <f t="shared" si="6"/>
        <v>3.7</v>
      </c>
      <c r="F70" s="360" t="str">
        <f t="shared" si="7"/>
        <v>是</v>
      </c>
      <c r="G70" s="344" t="str">
        <f t="shared" si="8"/>
        <v>款</v>
      </c>
    </row>
    <row r="71" s="337" customFormat="1" ht="36" customHeight="1" spans="1:7">
      <c r="A71" s="361" t="s">
        <v>2683</v>
      </c>
      <c r="B71" s="364" t="s">
        <v>2684</v>
      </c>
      <c r="C71" s="365">
        <v>80</v>
      </c>
      <c r="D71" s="365">
        <v>376</v>
      </c>
      <c r="E71" s="359">
        <f t="shared" si="6"/>
        <v>3.7</v>
      </c>
      <c r="F71" s="360" t="str">
        <f t="shared" si="7"/>
        <v>是</v>
      </c>
      <c r="G71" s="344" t="str">
        <f t="shared" si="8"/>
        <v>项</v>
      </c>
    </row>
    <row r="72" s="337" customFormat="1" ht="36" customHeight="1" spans="1:7">
      <c r="A72" s="361" t="s">
        <v>2685</v>
      </c>
      <c r="B72" s="364" t="s">
        <v>2686</v>
      </c>
      <c r="C72" s="365">
        <v>0</v>
      </c>
      <c r="D72" s="365"/>
      <c r="E72" s="359" t="str">
        <f t="shared" si="6"/>
        <v/>
      </c>
      <c r="F72" s="360" t="str">
        <f t="shared" si="7"/>
        <v>否</v>
      </c>
      <c r="G72" s="344" t="str">
        <f t="shared" si="8"/>
        <v>项</v>
      </c>
    </row>
    <row r="73" s="337" customFormat="1" ht="36" customHeight="1" spans="1:7">
      <c r="A73" s="361" t="s">
        <v>2687</v>
      </c>
      <c r="B73" s="364" t="s">
        <v>2688</v>
      </c>
      <c r="C73" s="365"/>
      <c r="D73" s="365"/>
      <c r="E73" s="359" t="str">
        <f t="shared" si="6"/>
        <v/>
      </c>
      <c r="F73" s="360" t="str">
        <f t="shared" si="7"/>
        <v>否</v>
      </c>
      <c r="G73" s="344" t="str">
        <f t="shared" si="8"/>
        <v>项</v>
      </c>
    </row>
    <row r="74" s="337" customFormat="1" ht="36" customHeight="1" spans="1:7">
      <c r="A74" s="361" t="s">
        <v>2689</v>
      </c>
      <c r="B74" s="362" t="s">
        <v>2690</v>
      </c>
      <c r="C74" s="363">
        <f>SUM(C75:C77)</f>
        <v>0</v>
      </c>
      <c r="D74" s="363">
        <f>SUM(D75:D77)</f>
        <v>0</v>
      </c>
      <c r="E74" s="359" t="str">
        <f t="shared" si="6"/>
        <v/>
      </c>
      <c r="F74" s="360" t="str">
        <f t="shared" si="7"/>
        <v>否</v>
      </c>
      <c r="G74" s="344" t="str">
        <f t="shared" si="8"/>
        <v>款</v>
      </c>
    </row>
    <row r="75" s="337" customFormat="1" ht="36" customHeight="1" spans="1:7">
      <c r="A75" s="361" t="s">
        <v>2691</v>
      </c>
      <c r="B75" s="364" t="s">
        <v>2635</v>
      </c>
      <c r="C75" s="365"/>
      <c r="D75" s="365"/>
      <c r="E75" s="359" t="str">
        <f t="shared" si="6"/>
        <v/>
      </c>
      <c r="F75" s="360" t="str">
        <f t="shared" si="7"/>
        <v>否</v>
      </c>
      <c r="G75" s="344" t="str">
        <f t="shared" si="8"/>
        <v>项</v>
      </c>
    </row>
    <row r="76" s="337" customFormat="1" ht="36" customHeight="1" spans="1:7">
      <c r="A76" s="361" t="s">
        <v>2692</v>
      </c>
      <c r="B76" s="364" t="s">
        <v>2637</v>
      </c>
      <c r="C76" s="365"/>
      <c r="D76" s="365"/>
      <c r="E76" s="359" t="str">
        <f t="shared" si="6"/>
        <v/>
      </c>
      <c r="F76" s="360" t="str">
        <f t="shared" si="7"/>
        <v>否</v>
      </c>
      <c r="G76" s="344" t="str">
        <f t="shared" si="8"/>
        <v>项</v>
      </c>
    </row>
    <row r="77" s="337" customFormat="1" ht="36" customHeight="1" spans="1:7">
      <c r="A77" s="361" t="s">
        <v>2693</v>
      </c>
      <c r="B77" s="364" t="s">
        <v>2694</v>
      </c>
      <c r="C77" s="365"/>
      <c r="D77" s="365"/>
      <c r="E77" s="359" t="str">
        <f t="shared" si="6"/>
        <v/>
      </c>
      <c r="F77" s="360" t="str">
        <f t="shared" si="7"/>
        <v>否</v>
      </c>
      <c r="G77" s="344" t="str">
        <f t="shared" si="8"/>
        <v>项</v>
      </c>
    </row>
    <row r="78" s="337" customFormat="1" ht="36" customHeight="1" spans="1:7">
      <c r="A78" s="361" t="s">
        <v>2695</v>
      </c>
      <c r="B78" s="362" t="s">
        <v>2696</v>
      </c>
      <c r="C78" s="363"/>
      <c r="D78" s="363"/>
      <c r="E78" s="359" t="str">
        <f t="shared" si="6"/>
        <v/>
      </c>
      <c r="F78" s="360" t="str">
        <f t="shared" si="7"/>
        <v>否</v>
      </c>
      <c r="G78" s="344" t="str">
        <f t="shared" si="8"/>
        <v>款</v>
      </c>
    </row>
    <row r="79" s="337" customFormat="1" ht="36" customHeight="1" spans="1:7">
      <c r="A79" s="361" t="s">
        <v>2697</v>
      </c>
      <c r="B79" s="364" t="s">
        <v>2635</v>
      </c>
      <c r="C79" s="365"/>
      <c r="D79" s="365"/>
      <c r="E79" s="359" t="str">
        <f t="shared" si="6"/>
        <v/>
      </c>
      <c r="F79" s="360" t="str">
        <f t="shared" si="7"/>
        <v>否</v>
      </c>
      <c r="G79" s="344" t="str">
        <f t="shared" si="8"/>
        <v>项</v>
      </c>
    </row>
    <row r="80" s="337" customFormat="1" ht="36" customHeight="1" spans="1:7">
      <c r="A80" s="361" t="s">
        <v>2698</v>
      </c>
      <c r="B80" s="364" t="s">
        <v>2637</v>
      </c>
      <c r="C80" s="365"/>
      <c r="D80" s="365"/>
      <c r="E80" s="359" t="str">
        <f t="shared" si="6"/>
        <v/>
      </c>
      <c r="F80" s="360" t="str">
        <f t="shared" si="7"/>
        <v>否</v>
      </c>
      <c r="G80" s="344" t="str">
        <f t="shared" si="8"/>
        <v>项</v>
      </c>
    </row>
    <row r="81" s="337" customFormat="1" ht="36" customHeight="1" spans="1:7">
      <c r="A81" s="361" t="s">
        <v>2699</v>
      </c>
      <c r="B81" s="364" t="s">
        <v>2700</v>
      </c>
      <c r="C81" s="365"/>
      <c r="D81" s="365"/>
      <c r="E81" s="359" t="str">
        <f t="shared" si="6"/>
        <v/>
      </c>
      <c r="F81" s="360" t="str">
        <f t="shared" si="7"/>
        <v>否</v>
      </c>
      <c r="G81" s="344" t="str">
        <f t="shared" si="8"/>
        <v>项</v>
      </c>
    </row>
    <row r="82" s="337" customFormat="1" ht="36" customHeight="1" spans="1:7">
      <c r="A82" s="361" t="s">
        <v>2701</v>
      </c>
      <c r="B82" s="362" t="s">
        <v>2702</v>
      </c>
      <c r="C82" s="363">
        <f>SUM(C83:C87)</f>
        <v>0</v>
      </c>
      <c r="D82" s="363"/>
      <c r="E82" s="359" t="str">
        <f t="shared" si="6"/>
        <v/>
      </c>
      <c r="F82" s="360" t="str">
        <f t="shared" si="7"/>
        <v>否</v>
      </c>
      <c r="G82" s="344" t="str">
        <f t="shared" si="8"/>
        <v>款</v>
      </c>
    </row>
    <row r="83" s="337" customFormat="1" ht="36" customHeight="1" spans="1:7">
      <c r="A83" s="361" t="s">
        <v>2703</v>
      </c>
      <c r="B83" s="364" t="s">
        <v>2672</v>
      </c>
      <c r="C83" s="365"/>
      <c r="D83" s="365"/>
      <c r="E83" s="359" t="str">
        <f t="shared" si="6"/>
        <v/>
      </c>
      <c r="F83" s="360" t="str">
        <f t="shared" si="7"/>
        <v>否</v>
      </c>
      <c r="G83" s="344" t="str">
        <f t="shared" si="8"/>
        <v>项</v>
      </c>
    </row>
    <row r="84" s="337" customFormat="1" ht="36" customHeight="1" spans="1:7">
      <c r="A84" s="361" t="s">
        <v>2704</v>
      </c>
      <c r="B84" s="364" t="s">
        <v>2674</v>
      </c>
      <c r="C84" s="365"/>
      <c r="D84" s="365"/>
      <c r="E84" s="359" t="str">
        <f t="shared" si="6"/>
        <v/>
      </c>
      <c r="F84" s="360" t="str">
        <f t="shared" si="7"/>
        <v>否</v>
      </c>
      <c r="G84" s="344" t="str">
        <f t="shared" si="8"/>
        <v>项</v>
      </c>
    </row>
    <row r="85" s="337" customFormat="1" ht="36" customHeight="1" spans="1:7">
      <c r="A85" s="361" t="s">
        <v>2705</v>
      </c>
      <c r="B85" s="364" t="s">
        <v>2676</v>
      </c>
      <c r="C85" s="365"/>
      <c r="D85" s="365"/>
      <c r="E85" s="359" t="str">
        <f t="shared" si="6"/>
        <v/>
      </c>
      <c r="F85" s="360" t="str">
        <f t="shared" si="7"/>
        <v>否</v>
      </c>
      <c r="G85" s="344" t="str">
        <f t="shared" si="8"/>
        <v>项</v>
      </c>
    </row>
    <row r="86" s="337" customFormat="1" ht="36" customHeight="1" spans="1:7">
      <c r="A86" s="361" t="s">
        <v>2706</v>
      </c>
      <c r="B86" s="364" t="s">
        <v>2678</v>
      </c>
      <c r="C86" s="365"/>
      <c r="D86" s="365"/>
      <c r="E86" s="359" t="str">
        <f t="shared" si="6"/>
        <v/>
      </c>
      <c r="F86" s="360" t="str">
        <f t="shared" si="7"/>
        <v>否</v>
      </c>
      <c r="G86" s="344" t="str">
        <f t="shared" si="8"/>
        <v>项</v>
      </c>
    </row>
    <row r="87" s="337" customFormat="1" ht="36" customHeight="1" spans="1:7">
      <c r="A87" s="361" t="s">
        <v>2707</v>
      </c>
      <c r="B87" s="364" t="s">
        <v>2708</v>
      </c>
      <c r="C87" s="365"/>
      <c r="D87" s="365"/>
      <c r="E87" s="359" t="str">
        <f t="shared" si="6"/>
        <v/>
      </c>
      <c r="F87" s="360" t="str">
        <f t="shared" si="7"/>
        <v>否</v>
      </c>
      <c r="G87" s="344" t="str">
        <f t="shared" si="8"/>
        <v>项</v>
      </c>
    </row>
    <row r="88" s="337" customFormat="1" ht="36" customHeight="1" spans="1:7">
      <c r="A88" s="361" t="s">
        <v>2709</v>
      </c>
      <c r="B88" s="362" t="s">
        <v>2710</v>
      </c>
      <c r="C88" s="363">
        <f>SUM(C89:C90)</f>
        <v>0</v>
      </c>
      <c r="D88" s="363">
        <f>SUM(D89:D90)</f>
        <v>0</v>
      </c>
      <c r="E88" s="359" t="str">
        <f t="shared" si="6"/>
        <v/>
      </c>
      <c r="F88" s="360" t="str">
        <f t="shared" si="7"/>
        <v>否</v>
      </c>
      <c r="G88" s="344" t="str">
        <f t="shared" si="8"/>
        <v>款</v>
      </c>
    </row>
    <row r="89" s="337" customFormat="1" ht="36" customHeight="1" spans="1:7">
      <c r="A89" s="361" t="s">
        <v>2711</v>
      </c>
      <c r="B89" s="364" t="s">
        <v>2684</v>
      </c>
      <c r="C89" s="365"/>
      <c r="D89" s="365"/>
      <c r="E89" s="359" t="str">
        <f t="shared" si="6"/>
        <v/>
      </c>
      <c r="F89" s="360" t="str">
        <f t="shared" si="7"/>
        <v>否</v>
      </c>
      <c r="G89" s="344" t="str">
        <f t="shared" si="8"/>
        <v>项</v>
      </c>
    </row>
    <row r="90" s="337" customFormat="1" ht="36" customHeight="1" spans="1:7">
      <c r="A90" s="361" t="s">
        <v>2712</v>
      </c>
      <c r="B90" s="364" t="s">
        <v>2713</v>
      </c>
      <c r="C90" s="365"/>
      <c r="D90" s="365"/>
      <c r="E90" s="359" t="str">
        <f t="shared" si="6"/>
        <v/>
      </c>
      <c r="F90" s="360" t="str">
        <f t="shared" si="7"/>
        <v>否</v>
      </c>
      <c r="G90" s="344" t="str">
        <f t="shared" si="8"/>
        <v>项</v>
      </c>
    </row>
    <row r="91" s="337" customFormat="1" ht="36" customHeight="1" spans="1:7">
      <c r="A91" s="361" t="s">
        <v>2714</v>
      </c>
      <c r="B91" s="362" t="s">
        <v>2715</v>
      </c>
      <c r="C91" s="363">
        <f>SUM(C92:C99)</f>
        <v>0</v>
      </c>
      <c r="D91" s="363">
        <f>SUM(D92:D99)</f>
        <v>0</v>
      </c>
      <c r="E91" s="359" t="str">
        <f t="shared" si="6"/>
        <v/>
      </c>
      <c r="F91" s="360" t="str">
        <f t="shared" si="7"/>
        <v>否</v>
      </c>
      <c r="G91" s="344" t="str">
        <f t="shared" si="8"/>
        <v>款</v>
      </c>
    </row>
    <row r="92" s="337" customFormat="1" ht="36" customHeight="1" spans="1:7">
      <c r="A92" s="361" t="s">
        <v>2716</v>
      </c>
      <c r="B92" s="364" t="s">
        <v>2635</v>
      </c>
      <c r="C92" s="365"/>
      <c r="D92" s="365"/>
      <c r="E92" s="359" t="str">
        <f t="shared" si="6"/>
        <v/>
      </c>
      <c r="F92" s="360" t="str">
        <f t="shared" si="7"/>
        <v>否</v>
      </c>
      <c r="G92" s="344" t="str">
        <f t="shared" si="8"/>
        <v>项</v>
      </c>
    </row>
    <row r="93" s="337" customFormat="1" ht="36" customHeight="1" spans="1:7">
      <c r="A93" s="361" t="s">
        <v>2717</v>
      </c>
      <c r="B93" s="364" t="s">
        <v>2637</v>
      </c>
      <c r="C93" s="365"/>
      <c r="D93" s="365"/>
      <c r="E93" s="359" t="str">
        <f t="shared" si="6"/>
        <v/>
      </c>
      <c r="F93" s="360" t="str">
        <f t="shared" si="7"/>
        <v>否</v>
      </c>
      <c r="G93" s="344" t="str">
        <f t="shared" si="8"/>
        <v>项</v>
      </c>
    </row>
    <row r="94" s="337" customFormat="1" ht="36" customHeight="1" spans="1:7">
      <c r="A94" s="361" t="s">
        <v>2718</v>
      </c>
      <c r="B94" s="364" t="s">
        <v>2639</v>
      </c>
      <c r="C94" s="365"/>
      <c r="D94" s="365"/>
      <c r="E94" s="359" t="str">
        <f t="shared" si="6"/>
        <v/>
      </c>
      <c r="F94" s="360" t="str">
        <f t="shared" si="7"/>
        <v>否</v>
      </c>
      <c r="G94" s="344" t="str">
        <f t="shared" si="8"/>
        <v>项</v>
      </c>
    </row>
    <row r="95" s="337" customFormat="1" ht="36" customHeight="1" spans="1:7">
      <c r="A95" s="361" t="s">
        <v>2719</v>
      </c>
      <c r="B95" s="364" t="s">
        <v>2641</v>
      </c>
      <c r="C95" s="365"/>
      <c r="D95" s="365"/>
      <c r="E95" s="359" t="str">
        <f t="shared" si="6"/>
        <v/>
      </c>
      <c r="F95" s="360" t="str">
        <f t="shared" si="7"/>
        <v>否</v>
      </c>
      <c r="G95" s="344" t="str">
        <f t="shared" si="8"/>
        <v>项</v>
      </c>
    </row>
    <row r="96" s="337" customFormat="1" ht="36" customHeight="1" spans="1:7">
      <c r="A96" s="361" t="s">
        <v>2720</v>
      </c>
      <c r="B96" s="364" t="s">
        <v>2647</v>
      </c>
      <c r="C96" s="365"/>
      <c r="D96" s="365"/>
      <c r="E96" s="359" t="str">
        <f t="shared" si="6"/>
        <v/>
      </c>
      <c r="F96" s="360" t="str">
        <f t="shared" si="7"/>
        <v>否</v>
      </c>
      <c r="G96" s="344" t="str">
        <f t="shared" si="8"/>
        <v>项</v>
      </c>
    </row>
    <row r="97" s="337" customFormat="1" ht="36" customHeight="1" spans="1:7">
      <c r="A97" s="361" t="s">
        <v>2721</v>
      </c>
      <c r="B97" s="364" t="s">
        <v>2651</v>
      </c>
      <c r="C97" s="365"/>
      <c r="D97" s="365"/>
      <c r="E97" s="359" t="str">
        <f t="shared" si="6"/>
        <v/>
      </c>
      <c r="F97" s="360" t="str">
        <f t="shared" si="7"/>
        <v>否</v>
      </c>
      <c r="G97" s="344" t="str">
        <f t="shared" si="8"/>
        <v>项</v>
      </c>
    </row>
    <row r="98" s="337" customFormat="1" ht="36" customHeight="1" spans="1:7">
      <c r="A98" s="361" t="s">
        <v>2722</v>
      </c>
      <c r="B98" s="364" t="s">
        <v>2653</v>
      </c>
      <c r="C98" s="365"/>
      <c r="D98" s="365"/>
      <c r="E98" s="359" t="str">
        <f t="shared" si="6"/>
        <v/>
      </c>
      <c r="F98" s="360" t="str">
        <f t="shared" si="7"/>
        <v>否</v>
      </c>
      <c r="G98" s="344" t="str">
        <f t="shared" si="8"/>
        <v>项</v>
      </c>
    </row>
    <row r="99" s="337" customFormat="1" ht="36" customHeight="1" spans="1:7">
      <c r="A99" s="361" t="s">
        <v>2723</v>
      </c>
      <c r="B99" s="364" t="s">
        <v>2724</v>
      </c>
      <c r="C99" s="365"/>
      <c r="D99" s="365"/>
      <c r="E99" s="359" t="str">
        <f t="shared" si="6"/>
        <v/>
      </c>
      <c r="F99" s="360" t="str">
        <f t="shared" si="7"/>
        <v>否</v>
      </c>
      <c r="G99" s="344" t="str">
        <f t="shared" si="8"/>
        <v>项</v>
      </c>
    </row>
    <row r="100" s="337" customFormat="1" ht="36" customHeight="1" spans="1:7">
      <c r="A100" s="356" t="s">
        <v>93</v>
      </c>
      <c r="B100" s="357" t="s">
        <v>2725</v>
      </c>
      <c r="C100" s="358">
        <f>C101+C111+C116+C119+C124</f>
        <v>698</v>
      </c>
      <c r="D100" s="358">
        <f>D101+D111+D116+D119+D124</f>
        <v>2918</v>
      </c>
      <c r="E100" s="359">
        <f t="shared" si="6"/>
        <v>3.181</v>
      </c>
      <c r="F100" s="360" t="str">
        <f t="shared" si="7"/>
        <v>是</v>
      </c>
      <c r="G100" s="344" t="str">
        <f t="shared" si="8"/>
        <v>类</v>
      </c>
    </row>
    <row r="101" s="337" customFormat="1" ht="36" customHeight="1" spans="1:7">
      <c r="A101" s="361" t="s">
        <v>2726</v>
      </c>
      <c r="B101" s="362" t="s">
        <v>2727</v>
      </c>
      <c r="C101" s="363">
        <f>SUM(C102:C105)</f>
        <v>698</v>
      </c>
      <c r="D101" s="363">
        <f>SUM(D102:D105)</f>
        <v>2858</v>
      </c>
      <c r="E101" s="359">
        <f t="shared" si="6"/>
        <v>3.095</v>
      </c>
      <c r="F101" s="360" t="str">
        <f t="shared" si="7"/>
        <v>是</v>
      </c>
      <c r="G101" s="344" t="str">
        <f t="shared" si="8"/>
        <v>款</v>
      </c>
    </row>
    <row r="102" s="337" customFormat="1" ht="36" customHeight="1" spans="1:7">
      <c r="A102" s="361" t="s">
        <v>2728</v>
      </c>
      <c r="B102" s="364" t="s">
        <v>2605</v>
      </c>
      <c r="C102" s="365">
        <v>112</v>
      </c>
      <c r="D102" s="365">
        <v>2366</v>
      </c>
      <c r="E102" s="359">
        <f t="shared" si="6"/>
        <v>20.125</v>
      </c>
      <c r="F102" s="360" t="str">
        <f t="shared" si="7"/>
        <v>是</v>
      </c>
      <c r="G102" s="344" t="str">
        <f t="shared" si="8"/>
        <v>项</v>
      </c>
    </row>
    <row r="103" s="337" customFormat="1" ht="36" customHeight="1" spans="1:7">
      <c r="A103" s="361" t="s">
        <v>2729</v>
      </c>
      <c r="B103" s="364" t="s">
        <v>2730</v>
      </c>
      <c r="C103" s="365">
        <v>0</v>
      </c>
      <c r="D103" s="365">
        <v>10</v>
      </c>
      <c r="E103" s="359" t="str">
        <f t="shared" si="6"/>
        <v/>
      </c>
      <c r="F103" s="360" t="str">
        <f t="shared" si="7"/>
        <v>是</v>
      </c>
      <c r="G103" s="344" t="str">
        <f t="shared" si="8"/>
        <v>项</v>
      </c>
    </row>
    <row r="104" s="337" customFormat="1" ht="36" customHeight="1" spans="1:7">
      <c r="A104" s="361" t="s">
        <v>2731</v>
      </c>
      <c r="B104" s="364" t="s">
        <v>2732</v>
      </c>
      <c r="C104" s="365">
        <v>0</v>
      </c>
      <c r="D104" s="365"/>
      <c r="E104" s="359" t="str">
        <f t="shared" si="6"/>
        <v/>
      </c>
      <c r="F104" s="360" t="str">
        <f t="shared" si="7"/>
        <v>否</v>
      </c>
      <c r="G104" s="344" t="str">
        <f t="shared" si="8"/>
        <v>项</v>
      </c>
    </row>
    <row r="105" s="337" customFormat="1" ht="36" customHeight="1" spans="1:7">
      <c r="A105" s="361" t="s">
        <v>2733</v>
      </c>
      <c r="B105" s="364" t="s">
        <v>2734</v>
      </c>
      <c r="C105" s="365">
        <v>586</v>
      </c>
      <c r="D105" s="365">
        <v>482</v>
      </c>
      <c r="E105" s="359">
        <f t="shared" si="6"/>
        <v>-0.177</v>
      </c>
      <c r="F105" s="360" t="str">
        <f t="shared" si="7"/>
        <v>是</v>
      </c>
      <c r="G105" s="344" t="str">
        <f t="shared" si="8"/>
        <v>项</v>
      </c>
    </row>
    <row r="106" s="337" customFormat="1" ht="36" customHeight="1" spans="1:7">
      <c r="A106" s="361" t="s">
        <v>2735</v>
      </c>
      <c r="B106" s="364" t="s">
        <v>2736</v>
      </c>
      <c r="C106" s="365">
        <f>SUM(C107:C110)</f>
        <v>0</v>
      </c>
      <c r="D106" s="365"/>
      <c r="E106" s="359" t="str">
        <f t="shared" si="6"/>
        <v/>
      </c>
      <c r="F106" s="360" t="str">
        <f t="shared" si="7"/>
        <v>否</v>
      </c>
      <c r="G106" s="344" t="str">
        <f t="shared" si="8"/>
        <v>款</v>
      </c>
    </row>
    <row r="107" s="337" customFormat="1" ht="36" customHeight="1" spans="1:7">
      <c r="A107" s="361" t="s">
        <v>2737</v>
      </c>
      <c r="B107" s="364" t="s">
        <v>2605</v>
      </c>
      <c r="C107" s="365"/>
      <c r="D107" s="365"/>
      <c r="E107" s="359" t="str">
        <f t="shared" si="6"/>
        <v/>
      </c>
      <c r="F107" s="360" t="str">
        <f t="shared" si="7"/>
        <v>否</v>
      </c>
      <c r="G107" s="344" t="str">
        <f t="shared" si="8"/>
        <v>项</v>
      </c>
    </row>
    <row r="108" s="337" customFormat="1" ht="36" customHeight="1" spans="1:7">
      <c r="A108" s="361" t="s">
        <v>2738</v>
      </c>
      <c r="B108" s="364" t="s">
        <v>2730</v>
      </c>
      <c r="C108" s="365">
        <v>0</v>
      </c>
      <c r="D108" s="365">
        <v>0</v>
      </c>
      <c r="E108" s="359" t="str">
        <f t="shared" si="6"/>
        <v/>
      </c>
      <c r="F108" s="360" t="str">
        <f t="shared" si="7"/>
        <v>否</v>
      </c>
      <c r="G108" s="344" t="str">
        <f t="shared" si="8"/>
        <v>项</v>
      </c>
    </row>
    <row r="109" s="337" customFormat="1" ht="36" customHeight="1" spans="1:7">
      <c r="A109" s="361" t="s">
        <v>2739</v>
      </c>
      <c r="B109" s="364" t="s">
        <v>2740</v>
      </c>
      <c r="C109" s="365">
        <v>0</v>
      </c>
      <c r="D109" s="365">
        <v>0</v>
      </c>
      <c r="E109" s="359" t="str">
        <f t="shared" si="6"/>
        <v/>
      </c>
      <c r="F109" s="360" t="str">
        <f t="shared" si="7"/>
        <v>否</v>
      </c>
      <c r="G109" s="344" t="str">
        <f t="shared" si="8"/>
        <v>项</v>
      </c>
    </row>
    <row r="110" s="337" customFormat="1" ht="36" customHeight="1" spans="1:7">
      <c r="A110" s="361" t="s">
        <v>2741</v>
      </c>
      <c r="B110" s="364" t="s">
        <v>2742</v>
      </c>
      <c r="C110" s="365">
        <v>0</v>
      </c>
      <c r="D110" s="365">
        <v>0</v>
      </c>
      <c r="E110" s="359" t="str">
        <f t="shared" si="6"/>
        <v/>
      </c>
      <c r="F110" s="360" t="str">
        <f t="shared" si="7"/>
        <v>否</v>
      </c>
      <c r="G110" s="344" t="str">
        <f t="shared" si="8"/>
        <v>项</v>
      </c>
    </row>
    <row r="111" s="337" customFormat="1" ht="36" customHeight="1" spans="1:7">
      <c r="A111" s="361" t="s">
        <v>2743</v>
      </c>
      <c r="B111" s="362" t="s">
        <v>2744</v>
      </c>
      <c r="C111" s="363">
        <f>SUM(C112:C115)</f>
        <v>0</v>
      </c>
      <c r="D111" s="363">
        <f>SUM(D112:D115)</f>
        <v>0</v>
      </c>
      <c r="E111" s="359" t="str">
        <f t="shared" si="6"/>
        <v/>
      </c>
      <c r="F111" s="360" t="str">
        <f t="shared" si="7"/>
        <v>否</v>
      </c>
      <c r="G111" s="344" t="str">
        <f t="shared" si="8"/>
        <v>款</v>
      </c>
    </row>
    <row r="112" s="337" customFormat="1" ht="36" customHeight="1" spans="1:7">
      <c r="A112" s="361" t="s">
        <v>2745</v>
      </c>
      <c r="B112" s="364" t="s">
        <v>2746</v>
      </c>
      <c r="C112" s="365">
        <v>0</v>
      </c>
      <c r="D112" s="365">
        <v>0</v>
      </c>
      <c r="E112" s="359" t="str">
        <f t="shared" si="6"/>
        <v/>
      </c>
      <c r="F112" s="360" t="str">
        <f t="shared" si="7"/>
        <v>否</v>
      </c>
      <c r="G112" s="344" t="str">
        <f t="shared" si="8"/>
        <v>项</v>
      </c>
    </row>
    <row r="113" s="337" customFormat="1" ht="36" customHeight="1" spans="1:7">
      <c r="A113" s="361" t="s">
        <v>2747</v>
      </c>
      <c r="B113" s="364" t="s">
        <v>2748</v>
      </c>
      <c r="C113" s="365">
        <v>0</v>
      </c>
      <c r="D113" s="365">
        <v>0</v>
      </c>
      <c r="E113" s="359" t="str">
        <f t="shared" si="6"/>
        <v/>
      </c>
      <c r="F113" s="360" t="str">
        <f t="shared" si="7"/>
        <v>否</v>
      </c>
      <c r="G113" s="344" t="str">
        <f t="shared" si="8"/>
        <v>项</v>
      </c>
    </row>
    <row r="114" s="337" customFormat="1" ht="36" customHeight="1" spans="1:7">
      <c r="A114" s="361" t="s">
        <v>2749</v>
      </c>
      <c r="B114" s="364" t="s">
        <v>2750</v>
      </c>
      <c r="C114" s="365">
        <v>0</v>
      </c>
      <c r="D114" s="365">
        <v>0</v>
      </c>
      <c r="E114" s="359" t="str">
        <f t="shared" si="6"/>
        <v/>
      </c>
      <c r="F114" s="360" t="str">
        <f t="shared" si="7"/>
        <v>否</v>
      </c>
      <c r="G114" s="344" t="str">
        <f t="shared" si="8"/>
        <v>项</v>
      </c>
    </row>
    <row r="115" s="337" customFormat="1" ht="36" customHeight="1" spans="1:7">
      <c r="A115" s="361" t="s">
        <v>2751</v>
      </c>
      <c r="B115" s="364" t="s">
        <v>2752</v>
      </c>
      <c r="C115" s="365"/>
      <c r="D115" s="365"/>
      <c r="E115" s="359" t="str">
        <f t="shared" si="6"/>
        <v/>
      </c>
      <c r="F115" s="360" t="str">
        <f t="shared" si="7"/>
        <v>否</v>
      </c>
      <c r="G115" s="344" t="str">
        <f t="shared" si="8"/>
        <v>项</v>
      </c>
    </row>
    <row r="116" s="337" customFormat="1" ht="36" customHeight="1" spans="1:7">
      <c r="A116" s="367">
        <v>21370</v>
      </c>
      <c r="B116" s="362" t="s">
        <v>2753</v>
      </c>
      <c r="C116" s="363">
        <f>SUM(C117:C118)</f>
        <v>0</v>
      </c>
      <c r="D116" s="363">
        <f>SUM(D117:D118)</f>
        <v>0</v>
      </c>
      <c r="E116" s="359" t="str">
        <f t="shared" si="6"/>
        <v/>
      </c>
      <c r="F116" s="360" t="str">
        <f t="shared" si="7"/>
        <v>否</v>
      </c>
      <c r="G116" s="344" t="str">
        <f t="shared" si="8"/>
        <v>款</v>
      </c>
    </row>
    <row r="117" s="337" customFormat="1" ht="36" customHeight="1" spans="1:7">
      <c r="A117" s="367">
        <v>2137001</v>
      </c>
      <c r="B117" s="364" t="s">
        <v>2605</v>
      </c>
      <c r="C117" s="365"/>
      <c r="D117" s="365"/>
      <c r="E117" s="359" t="str">
        <f t="shared" si="6"/>
        <v/>
      </c>
      <c r="F117" s="360" t="str">
        <f t="shared" si="7"/>
        <v>否</v>
      </c>
      <c r="G117" s="344" t="str">
        <f t="shared" si="8"/>
        <v>项</v>
      </c>
    </row>
    <row r="118" s="337" customFormat="1" ht="36" customHeight="1" spans="1:7">
      <c r="A118" s="367">
        <v>2137099</v>
      </c>
      <c r="B118" s="364" t="s">
        <v>2754</v>
      </c>
      <c r="C118" s="365"/>
      <c r="D118" s="365"/>
      <c r="E118" s="359" t="str">
        <f t="shared" si="6"/>
        <v/>
      </c>
      <c r="F118" s="360" t="str">
        <f t="shared" si="7"/>
        <v>否</v>
      </c>
      <c r="G118" s="344" t="str">
        <f t="shared" si="8"/>
        <v>项</v>
      </c>
    </row>
    <row r="119" s="337" customFormat="1" ht="36" customHeight="1" spans="1:7">
      <c r="A119" s="367">
        <v>21371</v>
      </c>
      <c r="B119" s="364" t="s">
        <v>2755</v>
      </c>
      <c r="C119" s="365">
        <f>SUM(C120:C123)</f>
        <v>0</v>
      </c>
      <c r="D119" s="365"/>
      <c r="E119" s="359" t="str">
        <f t="shared" si="6"/>
        <v/>
      </c>
      <c r="F119" s="360" t="str">
        <f t="shared" si="7"/>
        <v>否</v>
      </c>
      <c r="G119" s="344" t="str">
        <f t="shared" si="8"/>
        <v>款</v>
      </c>
    </row>
    <row r="120" s="337" customFormat="1" ht="36" customHeight="1" spans="1:7">
      <c r="A120" s="367">
        <v>2137101</v>
      </c>
      <c r="B120" s="364" t="s">
        <v>2746</v>
      </c>
      <c r="C120" s="365">
        <v>0</v>
      </c>
      <c r="D120" s="365">
        <v>0</v>
      </c>
      <c r="E120" s="359" t="str">
        <f t="shared" si="6"/>
        <v/>
      </c>
      <c r="F120" s="360" t="str">
        <f t="shared" si="7"/>
        <v>否</v>
      </c>
      <c r="G120" s="344" t="str">
        <f t="shared" si="8"/>
        <v>项</v>
      </c>
    </row>
    <row r="121" s="337" customFormat="1" ht="36" customHeight="1" spans="1:7">
      <c r="A121" s="367">
        <v>2137102</v>
      </c>
      <c r="B121" s="364" t="s">
        <v>2756</v>
      </c>
      <c r="C121" s="365">
        <v>0</v>
      </c>
      <c r="D121" s="365">
        <v>0</v>
      </c>
      <c r="E121" s="359" t="str">
        <f t="shared" si="6"/>
        <v/>
      </c>
      <c r="F121" s="360" t="str">
        <f t="shared" si="7"/>
        <v>否</v>
      </c>
      <c r="G121" s="344" t="str">
        <f t="shared" si="8"/>
        <v>项</v>
      </c>
    </row>
    <row r="122" s="337" customFormat="1" ht="36" customHeight="1" spans="1:7">
      <c r="A122" s="367">
        <v>2137103</v>
      </c>
      <c r="B122" s="364" t="s">
        <v>2750</v>
      </c>
      <c r="C122" s="365">
        <v>0</v>
      </c>
      <c r="D122" s="365">
        <v>0</v>
      </c>
      <c r="E122" s="359" t="str">
        <f t="shared" si="6"/>
        <v/>
      </c>
      <c r="F122" s="360" t="str">
        <f t="shared" si="7"/>
        <v>否</v>
      </c>
      <c r="G122" s="344" t="str">
        <f t="shared" si="8"/>
        <v>项</v>
      </c>
    </row>
    <row r="123" s="337" customFormat="1" ht="36" customHeight="1" spans="1:7">
      <c r="A123" s="367">
        <v>2137199</v>
      </c>
      <c r="B123" s="364" t="s">
        <v>2757</v>
      </c>
      <c r="C123" s="365">
        <v>0</v>
      </c>
      <c r="D123" s="365">
        <v>0</v>
      </c>
      <c r="E123" s="359" t="str">
        <f t="shared" si="6"/>
        <v/>
      </c>
      <c r="F123" s="360" t="str">
        <f t="shared" si="7"/>
        <v>否</v>
      </c>
      <c r="G123" s="344" t="str">
        <f t="shared" si="8"/>
        <v>项</v>
      </c>
    </row>
    <row r="124" s="337" customFormat="1" ht="36" customHeight="1" spans="1:7">
      <c r="A124" s="367">
        <v>21372</v>
      </c>
      <c r="B124" s="364" t="s">
        <v>2758</v>
      </c>
      <c r="C124" s="365">
        <v>0</v>
      </c>
      <c r="D124" s="365">
        <f>SUM(D125:D127)</f>
        <v>60</v>
      </c>
      <c r="E124" s="359" t="str">
        <f t="shared" si="6"/>
        <v/>
      </c>
      <c r="F124" s="360" t="str">
        <f t="shared" si="7"/>
        <v>是</v>
      </c>
      <c r="G124" s="344" t="str">
        <f t="shared" si="8"/>
        <v>款</v>
      </c>
    </row>
    <row r="125" s="337" customFormat="1" ht="36" customHeight="1" spans="1:7">
      <c r="A125" s="367">
        <v>2137201</v>
      </c>
      <c r="B125" s="364" t="s">
        <v>2759</v>
      </c>
      <c r="C125" s="365"/>
      <c r="D125" s="363">
        <v>60</v>
      </c>
      <c r="E125" s="359" t="str">
        <f t="shared" si="6"/>
        <v/>
      </c>
      <c r="F125" s="360" t="str">
        <f t="shared" si="7"/>
        <v>是</v>
      </c>
      <c r="G125" s="344" t="str">
        <f t="shared" si="8"/>
        <v>项</v>
      </c>
    </row>
    <row r="126" s="337" customFormat="1" ht="36" customHeight="1" spans="1:7">
      <c r="A126" s="367">
        <v>2137202</v>
      </c>
      <c r="B126" s="364" t="s">
        <v>2760</v>
      </c>
      <c r="C126" s="365"/>
      <c r="D126" s="365">
        <v>0</v>
      </c>
      <c r="E126" s="359" t="str">
        <f t="shared" si="6"/>
        <v/>
      </c>
      <c r="F126" s="360" t="str">
        <f t="shared" si="7"/>
        <v>否</v>
      </c>
      <c r="G126" s="344" t="str">
        <f t="shared" si="8"/>
        <v>项</v>
      </c>
    </row>
    <row r="127" s="337" customFormat="1" ht="36" customHeight="1" spans="1:7">
      <c r="A127" s="367">
        <v>2137299</v>
      </c>
      <c r="B127" s="364" t="s">
        <v>2761</v>
      </c>
      <c r="C127" s="365"/>
      <c r="D127" s="365"/>
      <c r="E127" s="359" t="str">
        <f t="shared" si="6"/>
        <v/>
      </c>
      <c r="F127" s="360" t="str">
        <f t="shared" si="7"/>
        <v>否</v>
      </c>
      <c r="G127" s="344" t="str">
        <f t="shared" si="8"/>
        <v>项</v>
      </c>
    </row>
    <row r="128" s="337" customFormat="1" ht="36" customHeight="1" spans="1:7">
      <c r="A128" s="356" t="s">
        <v>95</v>
      </c>
      <c r="B128" s="357" t="s">
        <v>2763</v>
      </c>
      <c r="C128" s="358">
        <f>C129+C139+C144+C160+C172</f>
        <v>0</v>
      </c>
      <c r="D128" s="358">
        <f>D129+D139+D144+D160+D172</f>
        <v>0</v>
      </c>
      <c r="E128" s="359" t="str">
        <f t="shared" si="6"/>
        <v/>
      </c>
      <c r="F128" s="360" t="str">
        <f t="shared" si="7"/>
        <v>是</v>
      </c>
      <c r="G128" s="344" t="str">
        <f t="shared" si="8"/>
        <v>类</v>
      </c>
    </row>
    <row r="129" s="337" customFormat="1" ht="36" customHeight="1" spans="1:7">
      <c r="A129" s="361" t="s">
        <v>2764</v>
      </c>
      <c r="B129" s="364" t="s">
        <v>2765</v>
      </c>
      <c r="C129" s="365">
        <f>SUM(C130:C133)</f>
        <v>0</v>
      </c>
      <c r="D129" s="365">
        <f>SUM(D130:D133)</f>
        <v>0</v>
      </c>
      <c r="E129" s="359" t="str">
        <f t="shared" si="6"/>
        <v/>
      </c>
      <c r="F129" s="360" t="str">
        <f t="shared" si="7"/>
        <v>否</v>
      </c>
      <c r="G129" s="344" t="str">
        <f t="shared" si="8"/>
        <v>款</v>
      </c>
    </row>
    <row r="130" s="337" customFormat="1" ht="36" customHeight="1" spans="1:7">
      <c r="A130" s="361" t="s">
        <v>2766</v>
      </c>
      <c r="B130" s="364" t="s">
        <v>2767</v>
      </c>
      <c r="C130" s="365">
        <v>0</v>
      </c>
      <c r="D130" s="365">
        <v>0</v>
      </c>
      <c r="E130" s="359" t="str">
        <f t="shared" si="6"/>
        <v/>
      </c>
      <c r="F130" s="360" t="str">
        <f t="shared" si="7"/>
        <v>否</v>
      </c>
      <c r="G130" s="344" t="str">
        <f t="shared" si="8"/>
        <v>项</v>
      </c>
    </row>
    <row r="131" s="337" customFormat="1" ht="36" customHeight="1" spans="1:7">
      <c r="A131" s="361" t="s">
        <v>2768</v>
      </c>
      <c r="B131" s="364" t="s">
        <v>2769</v>
      </c>
      <c r="C131" s="365">
        <v>0</v>
      </c>
      <c r="D131" s="365">
        <v>0</v>
      </c>
      <c r="E131" s="359" t="str">
        <f t="shared" si="6"/>
        <v/>
      </c>
      <c r="F131" s="360" t="str">
        <f t="shared" si="7"/>
        <v>否</v>
      </c>
      <c r="G131" s="344" t="str">
        <f t="shared" si="8"/>
        <v>项</v>
      </c>
    </row>
    <row r="132" s="337" customFormat="1" ht="36" customHeight="1" spans="1:7">
      <c r="A132" s="361" t="s">
        <v>2770</v>
      </c>
      <c r="B132" s="364" t="s">
        <v>2771</v>
      </c>
      <c r="C132" s="365">
        <v>0</v>
      </c>
      <c r="D132" s="365">
        <v>0</v>
      </c>
      <c r="E132" s="359" t="str">
        <f t="shared" si="6"/>
        <v/>
      </c>
      <c r="F132" s="360" t="str">
        <f t="shared" si="7"/>
        <v>否</v>
      </c>
      <c r="G132" s="344" t="str">
        <f t="shared" si="8"/>
        <v>项</v>
      </c>
    </row>
    <row r="133" s="337" customFormat="1" ht="36" customHeight="1" spans="1:7">
      <c r="A133" s="361" t="s">
        <v>2772</v>
      </c>
      <c r="B133" s="364" t="s">
        <v>2773</v>
      </c>
      <c r="C133" s="365">
        <v>0</v>
      </c>
      <c r="D133" s="365">
        <v>0</v>
      </c>
      <c r="E133" s="359" t="str">
        <f t="shared" ref="E133:E196" si="9">IF(C133&gt;0,D133/C133-1,IF(C133&lt;0,-(D133/C133-1),""))</f>
        <v/>
      </c>
      <c r="F133" s="360" t="str">
        <f t="shared" ref="F133:F196" si="10">IF(LEN(A133)=3,"是",IF(B133&lt;&gt;"",IF(SUM(C133:D133)&lt;&gt;0,"是","否"),"是"))</f>
        <v>否</v>
      </c>
      <c r="G133" s="344" t="str">
        <f t="shared" ref="G133:G196" si="11">IF(LEN(A133)=3,"类",IF(LEN(A133)=5,"款","项"))</f>
        <v>项</v>
      </c>
    </row>
    <row r="134" s="337" customFormat="1" ht="36" customHeight="1" spans="1:7">
      <c r="A134" s="361" t="s">
        <v>2774</v>
      </c>
      <c r="B134" s="364" t="s">
        <v>2775</v>
      </c>
      <c r="C134" s="365">
        <f>SUM(C135:C138)</f>
        <v>0</v>
      </c>
      <c r="D134" s="365">
        <f>SUM(D135:D138)</f>
        <v>0</v>
      </c>
      <c r="E134" s="359" t="str">
        <f t="shared" si="9"/>
        <v/>
      </c>
      <c r="F134" s="360" t="str">
        <f t="shared" si="10"/>
        <v>否</v>
      </c>
      <c r="G134" s="344" t="str">
        <f t="shared" si="11"/>
        <v>款</v>
      </c>
    </row>
    <row r="135" s="337" customFormat="1" ht="36" customHeight="1" spans="1:7">
      <c r="A135" s="361" t="s">
        <v>2776</v>
      </c>
      <c r="B135" s="364" t="s">
        <v>2771</v>
      </c>
      <c r="C135" s="365">
        <v>0</v>
      </c>
      <c r="D135" s="365">
        <v>0</v>
      </c>
      <c r="E135" s="359" t="str">
        <f t="shared" si="9"/>
        <v/>
      </c>
      <c r="F135" s="360" t="str">
        <f t="shared" si="10"/>
        <v>否</v>
      </c>
      <c r="G135" s="344" t="str">
        <f t="shared" si="11"/>
        <v>项</v>
      </c>
    </row>
    <row r="136" s="337" customFormat="1" ht="36" customHeight="1" spans="1:7">
      <c r="A136" s="361" t="s">
        <v>2777</v>
      </c>
      <c r="B136" s="364" t="s">
        <v>2778</v>
      </c>
      <c r="C136" s="365">
        <v>0</v>
      </c>
      <c r="D136" s="365">
        <v>0</v>
      </c>
      <c r="E136" s="359" t="str">
        <f t="shared" si="9"/>
        <v/>
      </c>
      <c r="F136" s="360" t="str">
        <f t="shared" si="10"/>
        <v>否</v>
      </c>
      <c r="G136" s="344" t="str">
        <f t="shared" si="11"/>
        <v>项</v>
      </c>
    </row>
    <row r="137" s="337" customFormat="1" ht="36" customHeight="1" spans="1:7">
      <c r="A137" s="361" t="s">
        <v>2779</v>
      </c>
      <c r="B137" s="364" t="s">
        <v>2780</v>
      </c>
      <c r="C137" s="365">
        <v>0</v>
      </c>
      <c r="D137" s="365">
        <v>0</v>
      </c>
      <c r="E137" s="359" t="str">
        <f t="shared" si="9"/>
        <v/>
      </c>
      <c r="F137" s="360" t="str">
        <f t="shared" si="10"/>
        <v>否</v>
      </c>
      <c r="G137" s="344" t="str">
        <f t="shared" si="11"/>
        <v>项</v>
      </c>
    </row>
    <row r="138" s="337" customFormat="1" ht="36" customHeight="1" spans="1:7">
      <c r="A138" s="361" t="s">
        <v>2781</v>
      </c>
      <c r="B138" s="364" t="s">
        <v>2782</v>
      </c>
      <c r="C138" s="365">
        <v>0</v>
      </c>
      <c r="D138" s="365">
        <v>0</v>
      </c>
      <c r="E138" s="359" t="str">
        <f t="shared" si="9"/>
        <v/>
      </c>
      <c r="F138" s="360" t="str">
        <f t="shared" si="10"/>
        <v>否</v>
      </c>
      <c r="G138" s="344" t="str">
        <f t="shared" si="11"/>
        <v>项</v>
      </c>
    </row>
    <row r="139" s="337" customFormat="1" ht="36" customHeight="1" spans="1:7">
      <c r="A139" s="361" t="s">
        <v>2783</v>
      </c>
      <c r="B139" s="362" t="s">
        <v>2784</v>
      </c>
      <c r="C139" s="363">
        <f>SUM(C140:C143)</f>
        <v>0</v>
      </c>
      <c r="D139" s="363">
        <f>SUM(D140:D143)</f>
        <v>0</v>
      </c>
      <c r="E139" s="359" t="str">
        <f t="shared" si="9"/>
        <v/>
      </c>
      <c r="F139" s="360" t="str">
        <f t="shared" si="10"/>
        <v>否</v>
      </c>
      <c r="G139" s="344" t="str">
        <f t="shared" si="11"/>
        <v>款</v>
      </c>
    </row>
    <row r="140" s="337" customFormat="1" ht="36" customHeight="1" spans="1:7">
      <c r="A140" s="361" t="s">
        <v>2785</v>
      </c>
      <c r="B140" s="364" t="s">
        <v>2786</v>
      </c>
      <c r="C140" s="365"/>
      <c r="D140" s="365"/>
      <c r="E140" s="359" t="str">
        <f t="shared" si="9"/>
        <v/>
      </c>
      <c r="F140" s="360" t="str">
        <f t="shared" si="10"/>
        <v>否</v>
      </c>
      <c r="G140" s="344" t="str">
        <f t="shared" si="11"/>
        <v>项</v>
      </c>
    </row>
    <row r="141" s="337" customFormat="1" ht="36" customHeight="1" spans="1:7">
      <c r="A141" s="361" t="s">
        <v>2787</v>
      </c>
      <c r="B141" s="364" t="s">
        <v>2788</v>
      </c>
      <c r="C141" s="365"/>
      <c r="D141" s="365"/>
      <c r="E141" s="359" t="str">
        <f t="shared" si="9"/>
        <v/>
      </c>
      <c r="F141" s="360" t="str">
        <f t="shared" si="10"/>
        <v>否</v>
      </c>
      <c r="G141" s="344" t="str">
        <f t="shared" si="11"/>
        <v>项</v>
      </c>
    </row>
    <row r="142" s="337" customFormat="1" ht="36" customHeight="1" spans="1:7">
      <c r="A142" s="361" t="s">
        <v>2789</v>
      </c>
      <c r="B142" s="364" t="s">
        <v>2790</v>
      </c>
      <c r="C142" s="365"/>
      <c r="D142" s="365"/>
      <c r="E142" s="359" t="str">
        <f t="shared" si="9"/>
        <v/>
      </c>
      <c r="F142" s="360" t="str">
        <f t="shared" si="10"/>
        <v>否</v>
      </c>
      <c r="G142" s="344" t="str">
        <f t="shared" si="11"/>
        <v>项</v>
      </c>
    </row>
    <row r="143" s="337" customFormat="1" ht="36" customHeight="1" spans="1:7">
      <c r="A143" s="361" t="s">
        <v>2791</v>
      </c>
      <c r="B143" s="364" t="s">
        <v>2792</v>
      </c>
      <c r="C143" s="365">
        <v>0</v>
      </c>
      <c r="D143" s="365">
        <v>0</v>
      </c>
      <c r="E143" s="359" t="str">
        <f t="shared" si="9"/>
        <v/>
      </c>
      <c r="F143" s="360" t="str">
        <f t="shared" si="10"/>
        <v>否</v>
      </c>
      <c r="G143" s="344" t="str">
        <f t="shared" si="11"/>
        <v>项</v>
      </c>
    </row>
    <row r="144" s="337" customFormat="1" ht="36" customHeight="1" spans="1:7">
      <c r="A144" s="361" t="s">
        <v>2793</v>
      </c>
      <c r="B144" s="362" t="s">
        <v>2794</v>
      </c>
      <c r="C144" s="363">
        <f>SUM(C145:C152)</f>
        <v>0</v>
      </c>
      <c r="D144" s="363">
        <f>SUM(D145:D152)</f>
        <v>0</v>
      </c>
      <c r="E144" s="359" t="str">
        <f t="shared" si="9"/>
        <v/>
      </c>
      <c r="F144" s="360" t="str">
        <f t="shared" si="10"/>
        <v>否</v>
      </c>
      <c r="G144" s="344" t="str">
        <f t="shared" si="11"/>
        <v>款</v>
      </c>
    </row>
    <row r="145" s="337" customFormat="1" ht="36" customHeight="1" spans="1:7">
      <c r="A145" s="361" t="s">
        <v>2795</v>
      </c>
      <c r="B145" s="364" t="s">
        <v>2796</v>
      </c>
      <c r="C145" s="365">
        <v>0</v>
      </c>
      <c r="D145" s="365">
        <v>0</v>
      </c>
      <c r="E145" s="359" t="str">
        <f t="shared" si="9"/>
        <v/>
      </c>
      <c r="F145" s="360" t="str">
        <f t="shared" si="10"/>
        <v>否</v>
      </c>
      <c r="G145" s="344" t="str">
        <f t="shared" si="11"/>
        <v>项</v>
      </c>
    </row>
    <row r="146" s="337" customFormat="1" ht="36" customHeight="1" spans="1:7">
      <c r="A146" s="361" t="s">
        <v>2797</v>
      </c>
      <c r="B146" s="364" t="s">
        <v>2798</v>
      </c>
      <c r="C146" s="365">
        <v>0</v>
      </c>
      <c r="D146" s="365">
        <v>0</v>
      </c>
      <c r="E146" s="359" t="str">
        <f t="shared" si="9"/>
        <v/>
      </c>
      <c r="F146" s="360" t="str">
        <f t="shared" si="10"/>
        <v>否</v>
      </c>
      <c r="G146" s="344" t="str">
        <f t="shared" si="11"/>
        <v>项</v>
      </c>
    </row>
    <row r="147" s="337" customFormat="1" ht="36" customHeight="1" spans="1:7">
      <c r="A147" s="361" t="s">
        <v>2799</v>
      </c>
      <c r="B147" s="364" t="s">
        <v>2800</v>
      </c>
      <c r="C147" s="365">
        <v>0</v>
      </c>
      <c r="D147" s="365">
        <v>0</v>
      </c>
      <c r="E147" s="359" t="str">
        <f t="shared" si="9"/>
        <v/>
      </c>
      <c r="F147" s="360" t="str">
        <f t="shared" si="10"/>
        <v>否</v>
      </c>
      <c r="G147" s="344" t="str">
        <f t="shared" si="11"/>
        <v>项</v>
      </c>
    </row>
    <row r="148" s="337" customFormat="1" ht="36" customHeight="1" spans="1:7">
      <c r="A148" s="361" t="s">
        <v>2801</v>
      </c>
      <c r="B148" s="364" t="s">
        <v>2802</v>
      </c>
      <c r="C148" s="365">
        <v>0</v>
      </c>
      <c r="D148" s="365">
        <v>0</v>
      </c>
      <c r="E148" s="359" t="str">
        <f t="shared" si="9"/>
        <v/>
      </c>
      <c r="F148" s="360" t="str">
        <f t="shared" si="10"/>
        <v>否</v>
      </c>
      <c r="G148" s="344" t="str">
        <f t="shared" si="11"/>
        <v>项</v>
      </c>
    </row>
    <row r="149" s="337" customFormat="1" ht="36" customHeight="1" spans="1:7">
      <c r="A149" s="361" t="s">
        <v>2803</v>
      </c>
      <c r="B149" s="364" t="s">
        <v>2804</v>
      </c>
      <c r="C149" s="365">
        <v>0</v>
      </c>
      <c r="D149" s="365">
        <v>0</v>
      </c>
      <c r="E149" s="359" t="str">
        <f t="shared" si="9"/>
        <v/>
      </c>
      <c r="F149" s="360" t="str">
        <f t="shared" si="10"/>
        <v>否</v>
      </c>
      <c r="G149" s="344" t="str">
        <f t="shared" si="11"/>
        <v>项</v>
      </c>
    </row>
    <row r="150" s="337" customFormat="1" ht="36" customHeight="1" spans="1:7">
      <c r="A150" s="361" t="s">
        <v>2805</v>
      </c>
      <c r="B150" s="364" t="s">
        <v>2806</v>
      </c>
      <c r="C150" s="365">
        <v>0</v>
      </c>
      <c r="D150" s="365">
        <v>0</v>
      </c>
      <c r="E150" s="359" t="str">
        <f t="shared" si="9"/>
        <v/>
      </c>
      <c r="F150" s="360" t="str">
        <f t="shared" si="10"/>
        <v>否</v>
      </c>
      <c r="G150" s="344" t="str">
        <f t="shared" si="11"/>
        <v>项</v>
      </c>
    </row>
    <row r="151" s="337" customFormat="1" ht="36" customHeight="1" spans="1:7">
      <c r="A151" s="361" t="s">
        <v>2807</v>
      </c>
      <c r="B151" s="364" t="s">
        <v>2808</v>
      </c>
      <c r="C151" s="365">
        <v>0</v>
      </c>
      <c r="D151" s="365">
        <v>0</v>
      </c>
      <c r="E151" s="359" t="str">
        <f t="shared" si="9"/>
        <v/>
      </c>
      <c r="F151" s="360" t="str">
        <f t="shared" si="10"/>
        <v>否</v>
      </c>
      <c r="G151" s="344" t="str">
        <f t="shared" si="11"/>
        <v>项</v>
      </c>
    </row>
    <row r="152" s="337" customFormat="1" ht="36" customHeight="1" spans="1:7">
      <c r="A152" s="361" t="s">
        <v>2809</v>
      </c>
      <c r="B152" s="364" t="s">
        <v>2810</v>
      </c>
      <c r="C152" s="365">
        <v>0</v>
      </c>
      <c r="D152" s="365"/>
      <c r="E152" s="359" t="str">
        <f t="shared" si="9"/>
        <v/>
      </c>
      <c r="F152" s="360" t="str">
        <f t="shared" si="10"/>
        <v>否</v>
      </c>
      <c r="G152" s="344" t="str">
        <f t="shared" si="11"/>
        <v>项</v>
      </c>
    </row>
    <row r="153" s="337" customFormat="1" ht="36" customHeight="1" spans="1:7">
      <c r="A153" s="361" t="s">
        <v>2811</v>
      </c>
      <c r="B153" s="364" t="s">
        <v>2812</v>
      </c>
      <c r="C153" s="365">
        <f>SUM(C154:C159)</f>
        <v>0</v>
      </c>
      <c r="D153" s="365">
        <f>SUM(D154:D159)</f>
        <v>0</v>
      </c>
      <c r="E153" s="359" t="str">
        <f t="shared" si="9"/>
        <v/>
      </c>
      <c r="F153" s="360" t="str">
        <f t="shared" si="10"/>
        <v>否</v>
      </c>
      <c r="G153" s="344" t="str">
        <f t="shared" si="11"/>
        <v>款</v>
      </c>
    </row>
    <row r="154" s="337" customFormat="1" ht="36" customHeight="1" spans="1:7">
      <c r="A154" s="361" t="s">
        <v>2813</v>
      </c>
      <c r="B154" s="364" t="s">
        <v>2814</v>
      </c>
      <c r="C154" s="365">
        <v>0</v>
      </c>
      <c r="D154" s="365">
        <v>0</v>
      </c>
      <c r="E154" s="359" t="str">
        <f t="shared" si="9"/>
        <v/>
      </c>
      <c r="F154" s="360" t="str">
        <f t="shared" si="10"/>
        <v>否</v>
      </c>
      <c r="G154" s="344" t="str">
        <f t="shared" si="11"/>
        <v>项</v>
      </c>
    </row>
    <row r="155" s="337" customFormat="1" ht="36" customHeight="1" spans="1:7">
      <c r="A155" s="361" t="s">
        <v>2815</v>
      </c>
      <c r="B155" s="364" t="s">
        <v>2816</v>
      </c>
      <c r="C155" s="365">
        <v>0</v>
      </c>
      <c r="D155" s="365">
        <v>0</v>
      </c>
      <c r="E155" s="359" t="str">
        <f t="shared" si="9"/>
        <v/>
      </c>
      <c r="F155" s="360" t="str">
        <f t="shared" si="10"/>
        <v>否</v>
      </c>
      <c r="G155" s="344" t="str">
        <f t="shared" si="11"/>
        <v>项</v>
      </c>
    </row>
    <row r="156" s="337" customFormat="1" ht="36" customHeight="1" spans="1:7">
      <c r="A156" s="361" t="s">
        <v>2817</v>
      </c>
      <c r="B156" s="364" t="s">
        <v>2818</v>
      </c>
      <c r="C156" s="365">
        <v>0</v>
      </c>
      <c r="D156" s="365">
        <v>0</v>
      </c>
      <c r="E156" s="359" t="str">
        <f t="shared" si="9"/>
        <v/>
      </c>
      <c r="F156" s="360" t="str">
        <f t="shared" si="10"/>
        <v>否</v>
      </c>
      <c r="G156" s="344" t="str">
        <f t="shared" si="11"/>
        <v>项</v>
      </c>
    </row>
    <row r="157" s="337" customFormat="1" ht="36" customHeight="1" spans="1:7">
      <c r="A157" s="361" t="s">
        <v>2819</v>
      </c>
      <c r="B157" s="364" t="s">
        <v>2820</v>
      </c>
      <c r="C157" s="365">
        <v>0</v>
      </c>
      <c r="D157" s="365">
        <v>0</v>
      </c>
      <c r="E157" s="359" t="str">
        <f t="shared" si="9"/>
        <v/>
      </c>
      <c r="F157" s="360" t="str">
        <f t="shared" si="10"/>
        <v>否</v>
      </c>
      <c r="G157" s="344" t="str">
        <f t="shared" si="11"/>
        <v>项</v>
      </c>
    </row>
    <row r="158" s="337" customFormat="1" ht="36" customHeight="1" spans="1:7">
      <c r="A158" s="361" t="s">
        <v>2821</v>
      </c>
      <c r="B158" s="364" t="s">
        <v>2822</v>
      </c>
      <c r="C158" s="365">
        <v>0</v>
      </c>
      <c r="D158" s="365">
        <v>0</v>
      </c>
      <c r="E158" s="359" t="str">
        <f t="shared" si="9"/>
        <v/>
      </c>
      <c r="F158" s="360" t="str">
        <f t="shared" si="10"/>
        <v>否</v>
      </c>
      <c r="G158" s="344" t="str">
        <f t="shared" si="11"/>
        <v>项</v>
      </c>
    </row>
    <row r="159" s="337" customFormat="1" ht="36" customHeight="1" spans="1:7">
      <c r="A159" s="361" t="s">
        <v>2823</v>
      </c>
      <c r="B159" s="364" t="s">
        <v>2824</v>
      </c>
      <c r="C159" s="365">
        <v>0</v>
      </c>
      <c r="D159" s="365">
        <v>0</v>
      </c>
      <c r="E159" s="359" t="str">
        <f t="shared" si="9"/>
        <v/>
      </c>
      <c r="F159" s="360" t="str">
        <f t="shared" si="10"/>
        <v>否</v>
      </c>
      <c r="G159" s="344" t="str">
        <f t="shared" si="11"/>
        <v>项</v>
      </c>
    </row>
    <row r="160" s="337" customFormat="1" ht="36" customHeight="1" spans="1:7">
      <c r="A160" s="361" t="s">
        <v>2825</v>
      </c>
      <c r="B160" s="362" t="s">
        <v>2826</v>
      </c>
      <c r="C160" s="363">
        <f>SUM(C161:C171)</f>
        <v>0</v>
      </c>
      <c r="D160" s="363">
        <f>SUM(D161:D171)</f>
        <v>0</v>
      </c>
      <c r="E160" s="359" t="str">
        <f t="shared" si="9"/>
        <v/>
      </c>
      <c r="F160" s="360" t="str">
        <f t="shared" si="10"/>
        <v>否</v>
      </c>
      <c r="G160" s="344" t="str">
        <f t="shared" si="11"/>
        <v>款</v>
      </c>
    </row>
    <row r="161" s="337" customFormat="1" ht="36" customHeight="1" spans="1:7">
      <c r="A161" s="361" t="s">
        <v>2827</v>
      </c>
      <c r="B161" s="364" t="s">
        <v>2828</v>
      </c>
      <c r="C161" s="365"/>
      <c r="D161" s="365"/>
      <c r="E161" s="359" t="str">
        <f t="shared" si="9"/>
        <v/>
      </c>
      <c r="F161" s="360" t="str">
        <f t="shared" si="10"/>
        <v>否</v>
      </c>
      <c r="G161" s="344" t="str">
        <f t="shared" si="11"/>
        <v>项</v>
      </c>
    </row>
    <row r="162" s="337" customFormat="1" ht="36" customHeight="1" spans="1:7">
      <c r="A162" s="361" t="s">
        <v>2829</v>
      </c>
      <c r="B162" s="364" t="s">
        <v>2830</v>
      </c>
      <c r="C162" s="365"/>
      <c r="D162" s="365"/>
      <c r="E162" s="359" t="str">
        <f t="shared" si="9"/>
        <v/>
      </c>
      <c r="F162" s="360" t="str">
        <f t="shared" si="10"/>
        <v>否</v>
      </c>
      <c r="G162" s="344" t="str">
        <f t="shared" si="11"/>
        <v>项</v>
      </c>
    </row>
    <row r="163" s="337" customFormat="1" ht="36" customHeight="1" spans="1:7">
      <c r="A163" s="361" t="s">
        <v>2831</v>
      </c>
      <c r="B163" s="364" t="s">
        <v>2832</v>
      </c>
      <c r="C163" s="365"/>
      <c r="D163" s="365"/>
      <c r="E163" s="359" t="str">
        <f t="shared" si="9"/>
        <v/>
      </c>
      <c r="F163" s="360" t="str">
        <f t="shared" si="10"/>
        <v>否</v>
      </c>
      <c r="G163" s="344" t="str">
        <f t="shared" si="11"/>
        <v>项</v>
      </c>
    </row>
    <row r="164" s="337" customFormat="1" ht="36" customHeight="1" spans="1:7">
      <c r="A164" s="361" t="s">
        <v>2833</v>
      </c>
      <c r="B164" s="364" t="s">
        <v>2834</v>
      </c>
      <c r="C164" s="365"/>
      <c r="D164" s="365"/>
      <c r="E164" s="359" t="str">
        <f t="shared" si="9"/>
        <v/>
      </c>
      <c r="F164" s="360" t="str">
        <f t="shared" si="10"/>
        <v>否</v>
      </c>
      <c r="G164" s="344" t="str">
        <f t="shared" si="11"/>
        <v>项</v>
      </c>
    </row>
    <row r="165" s="337" customFormat="1" ht="36" customHeight="1" spans="1:7">
      <c r="A165" s="361" t="s">
        <v>2835</v>
      </c>
      <c r="B165" s="364" t="s">
        <v>2836</v>
      </c>
      <c r="C165" s="365"/>
      <c r="D165" s="365"/>
      <c r="E165" s="359" t="str">
        <f t="shared" si="9"/>
        <v/>
      </c>
      <c r="F165" s="360" t="str">
        <f t="shared" si="10"/>
        <v>否</v>
      </c>
      <c r="G165" s="344" t="str">
        <f t="shared" si="11"/>
        <v>项</v>
      </c>
    </row>
    <row r="166" s="337" customFormat="1" ht="36" customHeight="1" spans="1:7">
      <c r="A166" s="361" t="s">
        <v>2837</v>
      </c>
      <c r="B166" s="364" t="s">
        <v>2838</v>
      </c>
      <c r="C166" s="365"/>
      <c r="D166" s="365"/>
      <c r="E166" s="359" t="str">
        <f t="shared" si="9"/>
        <v/>
      </c>
      <c r="F166" s="360" t="str">
        <f t="shared" si="10"/>
        <v>否</v>
      </c>
      <c r="G166" s="344" t="str">
        <f t="shared" si="11"/>
        <v>项</v>
      </c>
    </row>
    <row r="167" s="337" customFormat="1" ht="36" customHeight="1" spans="1:7">
      <c r="A167" s="361" t="s">
        <v>2839</v>
      </c>
      <c r="B167" s="364" t="s">
        <v>2840</v>
      </c>
      <c r="C167" s="365"/>
      <c r="D167" s="365"/>
      <c r="E167" s="359" t="str">
        <f t="shared" si="9"/>
        <v/>
      </c>
      <c r="F167" s="360" t="str">
        <f t="shared" si="10"/>
        <v>否</v>
      </c>
      <c r="G167" s="344" t="str">
        <f t="shared" si="11"/>
        <v>项</v>
      </c>
    </row>
    <row r="168" s="337" customFormat="1" ht="36" customHeight="1" spans="1:7">
      <c r="A168" s="361" t="s">
        <v>2841</v>
      </c>
      <c r="B168" s="364" t="s">
        <v>2842</v>
      </c>
      <c r="C168" s="365">
        <v>0</v>
      </c>
      <c r="D168" s="365">
        <v>0</v>
      </c>
      <c r="E168" s="359" t="str">
        <f t="shared" si="9"/>
        <v/>
      </c>
      <c r="F168" s="360" t="str">
        <f t="shared" si="10"/>
        <v>否</v>
      </c>
      <c r="G168" s="344" t="str">
        <f t="shared" si="11"/>
        <v>项</v>
      </c>
    </row>
    <row r="169" s="337" customFormat="1" ht="36" customHeight="1" spans="1:7">
      <c r="A169" s="361" t="s">
        <v>2843</v>
      </c>
      <c r="B169" s="364" t="s">
        <v>2844</v>
      </c>
      <c r="C169" s="365">
        <f>SUM(C170:C171)</f>
        <v>0</v>
      </c>
      <c r="D169" s="365">
        <f>SUM(D170:D171)</f>
        <v>0</v>
      </c>
      <c r="E169" s="359" t="str">
        <f t="shared" si="9"/>
        <v/>
      </c>
      <c r="F169" s="360" t="str">
        <f t="shared" si="10"/>
        <v>否</v>
      </c>
      <c r="G169" s="344" t="str">
        <f t="shared" si="11"/>
        <v>款</v>
      </c>
    </row>
    <row r="170" s="337" customFormat="1" ht="36" customHeight="1" spans="1:7">
      <c r="A170" s="361" t="s">
        <v>2845</v>
      </c>
      <c r="B170" s="364" t="s">
        <v>2767</v>
      </c>
      <c r="C170" s="365">
        <v>0</v>
      </c>
      <c r="D170" s="365">
        <v>0</v>
      </c>
      <c r="E170" s="359" t="str">
        <f t="shared" si="9"/>
        <v/>
      </c>
      <c r="F170" s="360" t="str">
        <f t="shared" si="10"/>
        <v>否</v>
      </c>
      <c r="G170" s="344" t="str">
        <f t="shared" si="11"/>
        <v>项</v>
      </c>
    </row>
    <row r="171" s="337" customFormat="1" ht="36" customHeight="1" spans="1:7">
      <c r="A171" s="361" t="s">
        <v>2846</v>
      </c>
      <c r="B171" s="364" t="s">
        <v>2847</v>
      </c>
      <c r="C171" s="365">
        <v>0</v>
      </c>
      <c r="D171" s="365">
        <v>0</v>
      </c>
      <c r="E171" s="359" t="str">
        <f t="shared" si="9"/>
        <v/>
      </c>
      <c r="F171" s="360" t="str">
        <f t="shared" si="10"/>
        <v>否</v>
      </c>
      <c r="G171" s="344" t="str">
        <f t="shared" si="11"/>
        <v>项</v>
      </c>
    </row>
    <row r="172" s="337" customFormat="1" ht="36" customHeight="1" spans="1:7">
      <c r="A172" s="361" t="s">
        <v>2848</v>
      </c>
      <c r="B172" s="362" t="s">
        <v>2849</v>
      </c>
      <c r="C172" s="363"/>
      <c r="D172" s="363">
        <f>SUM(D173:D174)</f>
        <v>0</v>
      </c>
      <c r="E172" s="359" t="str">
        <f t="shared" si="9"/>
        <v/>
      </c>
      <c r="F172" s="360" t="str">
        <f t="shared" si="10"/>
        <v>否</v>
      </c>
      <c r="G172" s="344" t="str">
        <f t="shared" si="11"/>
        <v>款</v>
      </c>
    </row>
    <row r="173" s="337" customFormat="1" ht="36" customHeight="1" spans="1:7">
      <c r="A173" s="361" t="s">
        <v>2850</v>
      </c>
      <c r="B173" s="364" t="s">
        <v>2767</v>
      </c>
      <c r="C173" s="368"/>
      <c r="D173" s="365"/>
      <c r="E173" s="359" t="str">
        <f t="shared" si="9"/>
        <v/>
      </c>
      <c r="F173" s="360" t="str">
        <f t="shared" si="10"/>
        <v>否</v>
      </c>
      <c r="G173" s="344" t="str">
        <f t="shared" si="11"/>
        <v>项</v>
      </c>
    </row>
    <row r="174" s="337" customFormat="1" ht="36" customHeight="1" spans="1:7">
      <c r="A174" s="361" t="s">
        <v>2851</v>
      </c>
      <c r="B174" s="364" t="s">
        <v>2852</v>
      </c>
      <c r="C174" s="365"/>
      <c r="D174" s="365"/>
      <c r="E174" s="359" t="str">
        <f t="shared" si="9"/>
        <v/>
      </c>
      <c r="F174" s="360" t="str">
        <f t="shared" si="10"/>
        <v>否</v>
      </c>
      <c r="G174" s="344" t="str">
        <f t="shared" si="11"/>
        <v>项</v>
      </c>
    </row>
    <row r="175" s="337" customFormat="1" ht="36" customHeight="1" spans="1:7">
      <c r="A175" s="361" t="s">
        <v>2853</v>
      </c>
      <c r="B175" s="364" t="s">
        <v>2854</v>
      </c>
      <c r="C175" s="365">
        <v>0</v>
      </c>
      <c r="D175" s="365">
        <v>0</v>
      </c>
      <c r="E175" s="359" t="str">
        <f t="shared" si="9"/>
        <v/>
      </c>
      <c r="F175" s="360" t="str">
        <f t="shared" si="10"/>
        <v>否</v>
      </c>
      <c r="G175" s="344" t="str">
        <f t="shared" si="11"/>
        <v>款</v>
      </c>
    </row>
    <row r="176" s="337" customFormat="1" ht="36" customHeight="1" spans="1:7">
      <c r="A176" s="361" t="s">
        <v>2855</v>
      </c>
      <c r="B176" s="364" t="s">
        <v>2856</v>
      </c>
      <c r="C176" s="365">
        <f>SUM(C177:C179)</f>
        <v>0</v>
      </c>
      <c r="D176" s="365">
        <f>SUM(D177:D179)</f>
        <v>0</v>
      </c>
      <c r="E176" s="359" t="str">
        <f t="shared" si="9"/>
        <v/>
      </c>
      <c r="F176" s="360" t="str">
        <f t="shared" si="10"/>
        <v>否</v>
      </c>
      <c r="G176" s="344" t="str">
        <f t="shared" si="11"/>
        <v>款</v>
      </c>
    </row>
    <row r="177" s="337" customFormat="1" ht="36" customHeight="1" spans="1:7">
      <c r="A177" s="361" t="s">
        <v>2857</v>
      </c>
      <c r="B177" s="364" t="s">
        <v>2786</v>
      </c>
      <c r="C177" s="365">
        <v>0</v>
      </c>
      <c r="D177" s="365">
        <v>0</v>
      </c>
      <c r="E177" s="359" t="str">
        <f t="shared" si="9"/>
        <v/>
      </c>
      <c r="F177" s="360" t="str">
        <f t="shared" si="10"/>
        <v>否</v>
      </c>
      <c r="G177" s="344" t="str">
        <f t="shared" si="11"/>
        <v>项</v>
      </c>
    </row>
    <row r="178" s="337" customFormat="1" ht="36" customHeight="1" spans="1:7">
      <c r="A178" s="361" t="s">
        <v>2858</v>
      </c>
      <c r="B178" s="364" t="s">
        <v>2790</v>
      </c>
      <c r="C178" s="365">
        <v>0</v>
      </c>
      <c r="D178" s="365">
        <v>0</v>
      </c>
      <c r="E178" s="359" t="str">
        <f t="shared" si="9"/>
        <v/>
      </c>
      <c r="F178" s="360" t="str">
        <f t="shared" si="10"/>
        <v>否</v>
      </c>
      <c r="G178" s="344" t="str">
        <f t="shared" si="11"/>
        <v>项</v>
      </c>
    </row>
    <row r="179" s="337" customFormat="1" ht="36" customHeight="1" spans="1:7">
      <c r="A179" s="361" t="s">
        <v>2859</v>
      </c>
      <c r="B179" s="364" t="s">
        <v>2860</v>
      </c>
      <c r="C179" s="365">
        <v>0</v>
      </c>
      <c r="D179" s="365">
        <v>0</v>
      </c>
      <c r="E179" s="359" t="str">
        <f t="shared" si="9"/>
        <v/>
      </c>
      <c r="F179" s="360" t="str">
        <f t="shared" si="10"/>
        <v>否</v>
      </c>
      <c r="G179" s="344" t="str">
        <f t="shared" si="11"/>
        <v>项</v>
      </c>
    </row>
    <row r="180" s="337" customFormat="1" ht="36" customHeight="1" spans="1:7">
      <c r="A180" s="356" t="s">
        <v>97</v>
      </c>
      <c r="B180" s="357" t="s">
        <v>2861</v>
      </c>
      <c r="C180" s="358">
        <f>C181</f>
        <v>0</v>
      </c>
      <c r="D180" s="358">
        <f>D181</f>
        <v>0</v>
      </c>
      <c r="E180" s="359" t="str">
        <f t="shared" si="9"/>
        <v/>
      </c>
      <c r="F180" s="360" t="str">
        <f t="shared" si="10"/>
        <v>是</v>
      </c>
      <c r="G180" s="344" t="str">
        <f t="shared" si="11"/>
        <v>类</v>
      </c>
    </row>
    <row r="181" s="337" customFormat="1" ht="36" customHeight="1" spans="1:7">
      <c r="A181" s="361" t="s">
        <v>2862</v>
      </c>
      <c r="B181" s="362" t="s">
        <v>2863</v>
      </c>
      <c r="C181" s="363">
        <f>SUM(C182:C183)</f>
        <v>0</v>
      </c>
      <c r="D181" s="363">
        <f>SUM(D182:D183)</f>
        <v>0</v>
      </c>
      <c r="E181" s="359" t="str">
        <f t="shared" si="9"/>
        <v/>
      </c>
      <c r="F181" s="360" t="str">
        <f t="shared" si="10"/>
        <v>否</v>
      </c>
      <c r="G181" s="344" t="str">
        <f t="shared" si="11"/>
        <v>款</v>
      </c>
    </row>
    <row r="182" s="337" customFormat="1" ht="36" customHeight="1" spans="1:7">
      <c r="A182" s="361" t="s">
        <v>2864</v>
      </c>
      <c r="B182" s="364" t="s">
        <v>2865</v>
      </c>
      <c r="C182" s="365"/>
      <c r="D182" s="365"/>
      <c r="E182" s="359" t="str">
        <f t="shared" si="9"/>
        <v/>
      </c>
      <c r="F182" s="360" t="str">
        <f t="shared" si="10"/>
        <v>否</v>
      </c>
      <c r="G182" s="344" t="str">
        <f t="shared" si="11"/>
        <v>项</v>
      </c>
    </row>
    <row r="183" s="337" customFormat="1" ht="36" customHeight="1" spans="1:7">
      <c r="A183" s="361" t="s">
        <v>2866</v>
      </c>
      <c r="B183" s="364" t="s">
        <v>2867</v>
      </c>
      <c r="C183" s="365"/>
      <c r="D183" s="365"/>
      <c r="E183" s="359" t="str">
        <f t="shared" si="9"/>
        <v/>
      </c>
      <c r="F183" s="360" t="str">
        <f t="shared" si="10"/>
        <v>否</v>
      </c>
      <c r="G183" s="344" t="str">
        <f t="shared" si="11"/>
        <v>项</v>
      </c>
    </row>
    <row r="184" s="337" customFormat="1" ht="36" customHeight="1" spans="1:7">
      <c r="A184" s="356" t="s">
        <v>119</v>
      </c>
      <c r="B184" s="357" t="s">
        <v>2868</v>
      </c>
      <c r="C184" s="358">
        <f>C185+C189+C198</f>
        <v>1686</v>
      </c>
      <c r="D184" s="358">
        <f>D185+D189+D198</f>
        <v>2427</v>
      </c>
      <c r="E184" s="359">
        <f t="shared" si="9"/>
        <v>0.44</v>
      </c>
      <c r="F184" s="360" t="str">
        <f t="shared" si="10"/>
        <v>是</v>
      </c>
      <c r="G184" s="344" t="str">
        <f t="shared" si="11"/>
        <v>类</v>
      </c>
    </row>
    <row r="185" s="337" customFormat="1" ht="36" customHeight="1" spans="1:7">
      <c r="A185" s="361" t="s">
        <v>2869</v>
      </c>
      <c r="B185" s="362" t="s">
        <v>2870</v>
      </c>
      <c r="C185" s="363">
        <f>SUM(C186:C188)</f>
        <v>0</v>
      </c>
      <c r="D185" s="363">
        <f>SUM(D186:D188)</f>
        <v>0</v>
      </c>
      <c r="E185" s="359" t="str">
        <f t="shared" si="9"/>
        <v/>
      </c>
      <c r="F185" s="360" t="str">
        <f t="shared" si="10"/>
        <v>否</v>
      </c>
      <c r="G185" s="344" t="str">
        <f t="shared" si="11"/>
        <v>款</v>
      </c>
    </row>
    <row r="186" s="337" customFormat="1" ht="36" customHeight="1" spans="1:7">
      <c r="A186" s="361" t="s">
        <v>2871</v>
      </c>
      <c r="B186" s="364" t="s">
        <v>2872</v>
      </c>
      <c r="C186" s="365"/>
      <c r="D186" s="365">
        <v>0</v>
      </c>
      <c r="E186" s="359" t="str">
        <f t="shared" si="9"/>
        <v/>
      </c>
      <c r="F186" s="360" t="str">
        <f t="shared" si="10"/>
        <v>否</v>
      </c>
      <c r="G186" s="344" t="str">
        <f t="shared" si="11"/>
        <v>项</v>
      </c>
    </row>
    <row r="187" s="337" customFormat="1" ht="36" customHeight="1" spans="1:7">
      <c r="A187" s="361" t="s">
        <v>2873</v>
      </c>
      <c r="B187" s="364" t="s">
        <v>2874</v>
      </c>
      <c r="C187" s="365"/>
      <c r="D187" s="365"/>
      <c r="E187" s="359" t="str">
        <f t="shared" si="9"/>
        <v/>
      </c>
      <c r="F187" s="360" t="str">
        <f t="shared" si="10"/>
        <v>否</v>
      </c>
      <c r="G187" s="344" t="str">
        <f t="shared" si="11"/>
        <v>项</v>
      </c>
    </row>
    <row r="188" s="337" customFormat="1" ht="36" customHeight="1" spans="1:7">
      <c r="A188" s="361" t="s">
        <v>2875</v>
      </c>
      <c r="B188" s="364" t="s">
        <v>2876</v>
      </c>
      <c r="C188" s="365"/>
      <c r="D188" s="365"/>
      <c r="E188" s="359" t="str">
        <f t="shared" si="9"/>
        <v/>
      </c>
      <c r="F188" s="360" t="str">
        <f t="shared" si="10"/>
        <v>否</v>
      </c>
      <c r="G188" s="344" t="str">
        <f t="shared" si="11"/>
        <v>项</v>
      </c>
    </row>
    <row r="189" s="337" customFormat="1" ht="36" customHeight="1" spans="1:7">
      <c r="A189" s="361" t="s">
        <v>2877</v>
      </c>
      <c r="B189" s="362" t="s">
        <v>2878</v>
      </c>
      <c r="C189" s="363">
        <f>SUM(C190:C197)</f>
        <v>0</v>
      </c>
      <c r="D189" s="363">
        <f>SUM(D190:D197)</f>
        <v>0</v>
      </c>
      <c r="E189" s="359" t="str">
        <f t="shared" si="9"/>
        <v/>
      </c>
      <c r="F189" s="360" t="str">
        <f t="shared" si="10"/>
        <v>否</v>
      </c>
      <c r="G189" s="344" t="str">
        <f t="shared" si="11"/>
        <v>款</v>
      </c>
    </row>
    <row r="190" s="337" customFormat="1" ht="36" customHeight="1" spans="1:7">
      <c r="A190" s="361" t="s">
        <v>2879</v>
      </c>
      <c r="B190" s="364" t="s">
        <v>2880</v>
      </c>
      <c r="C190" s="365"/>
      <c r="D190" s="365"/>
      <c r="E190" s="359" t="str">
        <f t="shared" si="9"/>
        <v/>
      </c>
      <c r="F190" s="360" t="str">
        <f t="shared" si="10"/>
        <v>否</v>
      </c>
      <c r="G190" s="344" t="str">
        <f t="shared" si="11"/>
        <v>项</v>
      </c>
    </row>
    <row r="191" s="337" customFormat="1" ht="36" customHeight="1" spans="1:7">
      <c r="A191" s="361" t="s">
        <v>2881</v>
      </c>
      <c r="B191" s="364" t="s">
        <v>2882</v>
      </c>
      <c r="C191" s="365"/>
      <c r="D191" s="365"/>
      <c r="E191" s="359" t="str">
        <f t="shared" si="9"/>
        <v/>
      </c>
      <c r="F191" s="360" t="str">
        <f t="shared" si="10"/>
        <v>否</v>
      </c>
      <c r="G191" s="344" t="str">
        <f t="shared" si="11"/>
        <v>项</v>
      </c>
    </row>
    <row r="192" s="337" customFormat="1" ht="36" customHeight="1" spans="1:7">
      <c r="A192" s="361" t="s">
        <v>2883</v>
      </c>
      <c r="B192" s="364" t="s">
        <v>2884</v>
      </c>
      <c r="C192" s="365"/>
      <c r="D192" s="365"/>
      <c r="E192" s="359" t="str">
        <f t="shared" si="9"/>
        <v/>
      </c>
      <c r="F192" s="360" t="str">
        <f t="shared" si="10"/>
        <v>否</v>
      </c>
      <c r="G192" s="344" t="str">
        <f t="shared" si="11"/>
        <v>项</v>
      </c>
    </row>
    <row r="193" s="337" customFormat="1" ht="36" customHeight="1" spans="1:7">
      <c r="A193" s="361" t="s">
        <v>2885</v>
      </c>
      <c r="B193" s="364" t="s">
        <v>2886</v>
      </c>
      <c r="C193" s="365"/>
      <c r="D193" s="365"/>
      <c r="E193" s="359" t="str">
        <f t="shared" si="9"/>
        <v/>
      </c>
      <c r="F193" s="360" t="str">
        <f t="shared" si="10"/>
        <v>否</v>
      </c>
      <c r="G193" s="344" t="str">
        <f t="shared" si="11"/>
        <v>项</v>
      </c>
    </row>
    <row r="194" s="337" customFormat="1" ht="36" customHeight="1" spans="1:7">
      <c r="A194" s="361" t="s">
        <v>2887</v>
      </c>
      <c r="B194" s="364" t="s">
        <v>2888</v>
      </c>
      <c r="C194" s="365"/>
      <c r="D194" s="365"/>
      <c r="E194" s="359" t="str">
        <f t="shared" si="9"/>
        <v/>
      </c>
      <c r="F194" s="360" t="str">
        <f t="shared" si="10"/>
        <v>否</v>
      </c>
      <c r="G194" s="344" t="str">
        <f t="shared" si="11"/>
        <v>项</v>
      </c>
    </row>
    <row r="195" s="337" customFormat="1" ht="36" customHeight="1" spans="1:7">
      <c r="A195" s="361" t="s">
        <v>2889</v>
      </c>
      <c r="B195" s="364" t="s">
        <v>2890</v>
      </c>
      <c r="C195" s="365"/>
      <c r="D195" s="365"/>
      <c r="E195" s="359" t="str">
        <f t="shared" si="9"/>
        <v/>
      </c>
      <c r="F195" s="360" t="str">
        <f t="shared" si="10"/>
        <v>否</v>
      </c>
      <c r="G195" s="344" t="str">
        <f t="shared" si="11"/>
        <v>项</v>
      </c>
    </row>
    <row r="196" s="337" customFormat="1" ht="36" customHeight="1" spans="1:7">
      <c r="A196" s="361" t="s">
        <v>2891</v>
      </c>
      <c r="B196" s="364" t="s">
        <v>2892</v>
      </c>
      <c r="C196" s="365"/>
      <c r="D196" s="365"/>
      <c r="E196" s="359" t="str">
        <f t="shared" si="9"/>
        <v/>
      </c>
      <c r="F196" s="360" t="str">
        <f t="shared" si="10"/>
        <v>否</v>
      </c>
      <c r="G196" s="344" t="str">
        <f t="shared" si="11"/>
        <v>项</v>
      </c>
    </row>
    <row r="197" s="337" customFormat="1" ht="36" customHeight="1" spans="1:7">
      <c r="A197" s="361" t="s">
        <v>2893</v>
      </c>
      <c r="B197" s="364" t="s">
        <v>2894</v>
      </c>
      <c r="C197" s="365"/>
      <c r="D197" s="365"/>
      <c r="E197" s="359" t="str">
        <f t="shared" ref="E197:E260" si="12">IF(C197&gt;0,D197/C197-1,IF(C197&lt;0,-(D197/C197-1),""))</f>
        <v/>
      </c>
      <c r="F197" s="360" t="str">
        <f t="shared" ref="F197:F260" si="13">IF(LEN(A197)=3,"是",IF(B197&lt;&gt;"",IF(SUM(C197:D197)&lt;&gt;0,"是","否"),"是"))</f>
        <v>否</v>
      </c>
      <c r="G197" s="344" t="str">
        <f t="shared" ref="G197:G260" si="14">IF(LEN(A197)=3,"类",IF(LEN(A197)=5,"款","项"))</f>
        <v>项</v>
      </c>
    </row>
    <row r="198" s="337" customFormat="1" ht="36" customHeight="1" spans="1:7">
      <c r="A198" s="361" t="s">
        <v>2895</v>
      </c>
      <c r="B198" s="362" t="s">
        <v>2896</v>
      </c>
      <c r="C198" s="363">
        <f>SUM(C199:C209)</f>
        <v>1686</v>
      </c>
      <c r="D198" s="363">
        <f>SUM(D199:D209)</f>
        <v>2427</v>
      </c>
      <c r="E198" s="359">
        <f t="shared" si="12"/>
        <v>0.44</v>
      </c>
      <c r="F198" s="360" t="str">
        <f t="shared" si="13"/>
        <v>是</v>
      </c>
      <c r="G198" s="344" t="str">
        <f t="shared" si="14"/>
        <v>款</v>
      </c>
    </row>
    <row r="199" s="337" customFormat="1" ht="36" customHeight="1" spans="1:7">
      <c r="A199" s="367">
        <v>2296001</v>
      </c>
      <c r="B199" s="364" t="s">
        <v>2897</v>
      </c>
      <c r="C199" s="365"/>
      <c r="D199" s="365"/>
      <c r="E199" s="359" t="str">
        <f t="shared" si="12"/>
        <v/>
      </c>
      <c r="F199" s="360" t="str">
        <f t="shared" si="13"/>
        <v>否</v>
      </c>
      <c r="G199" s="344" t="str">
        <f t="shared" si="14"/>
        <v>项</v>
      </c>
    </row>
    <row r="200" s="337" customFormat="1" ht="36" customHeight="1" spans="1:7">
      <c r="A200" s="361" t="s">
        <v>2898</v>
      </c>
      <c r="B200" s="364" t="s">
        <v>2899</v>
      </c>
      <c r="C200" s="365">
        <v>519</v>
      </c>
      <c r="D200" s="365">
        <v>373</v>
      </c>
      <c r="E200" s="359">
        <f t="shared" si="12"/>
        <v>-0.281</v>
      </c>
      <c r="F200" s="360" t="str">
        <f t="shared" si="13"/>
        <v>是</v>
      </c>
      <c r="G200" s="344" t="str">
        <f t="shared" si="14"/>
        <v>项</v>
      </c>
    </row>
    <row r="201" s="337" customFormat="1" ht="36" customHeight="1" spans="1:7">
      <c r="A201" s="361" t="s">
        <v>2900</v>
      </c>
      <c r="B201" s="364" t="s">
        <v>2901</v>
      </c>
      <c r="C201" s="365">
        <v>285</v>
      </c>
      <c r="D201" s="363">
        <v>561</v>
      </c>
      <c r="E201" s="359">
        <f t="shared" si="12"/>
        <v>0.968</v>
      </c>
      <c r="F201" s="360" t="str">
        <f t="shared" si="13"/>
        <v>是</v>
      </c>
      <c r="G201" s="344" t="str">
        <f t="shared" si="14"/>
        <v>项</v>
      </c>
    </row>
    <row r="202" s="337" customFormat="1" ht="36" customHeight="1" spans="1:7">
      <c r="A202" s="361" t="s">
        <v>2902</v>
      </c>
      <c r="B202" s="364" t="s">
        <v>2903</v>
      </c>
      <c r="C202" s="365">
        <v>14</v>
      </c>
      <c r="D202" s="363">
        <v>58</v>
      </c>
      <c r="E202" s="359">
        <f t="shared" si="12"/>
        <v>3.143</v>
      </c>
      <c r="F202" s="360" t="str">
        <f t="shared" si="13"/>
        <v>是</v>
      </c>
      <c r="G202" s="344" t="str">
        <f t="shared" si="14"/>
        <v>项</v>
      </c>
    </row>
    <row r="203" s="337" customFormat="1" ht="36" customHeight="1" spans="1:7">
      <c r="A203" s="361" t="s">
        <v>2904</v>
      </c>
      <c r="B203" s="364" t="s">
        <v>2905</v>
      </c>
      <c r="C203" s="365">
        <v>0</v>
      </c>
      <c r="D203" s="365"/>
      <c r="E203" s="359" t="str">
        <f t="shared" si="12"/>
        <v/>
      </c>
      <c r="F203" s="360" t="str">
        <f t="shared" si="13"/>
        <v>否</v>
      </c>
      <c r="G203" s="344" t="str">
        <f t="shared" si="14"/>
        <v>项</v>
      </c>
    </row>
    <row r="204" s="337" customFormat="1" ht="36" customHeight="1" spans="1:7">
      <c r="A204" s="361" t="s">
        <v>2906</v>
      </c>
      <c r="B204" s="364" t="s">
        <v>2907</v>
      </c>
      <c r="C204" s="365">
        <v>147</v>
      </c>
      <c r="D204" s="363">
        <v>218</v>
      </c>
      <c r="E204" s="359">
        <f t="shared" si="12"/>
        <v>0.483</v>
      </c>
      <c r="F204" s="360" t="str">
        <f t="shared" si="13"/>
        <v>是</v>
      </c>
      <c r="G204" s="344" t="str">
        <f t="shared" si="14"/>
        <v>项</v>
      </c>
    </row>
    <row r="205" s="337" customFormat="1" ht="36" customHeight="1" spans="1:7">
      <c r="A205" s="361" t="s">
        <v>2908</v>
      </c>
      <c r="B205" s="364" t="s">
        <v>2909</v>
      </c>
      <c r="C205" s="365"/>
      <c r="D205" s="365"/>
      <c r="E205" s="359" t="str">
        <f t="shared" si="12"/>
        <v/>
      </c>
      <c r="F205" s="360" t="str">
        <f t="shared" si="13"/>
        <v>否</v>
      </c>
      <c r="G205" s="344" t="str">
        <f t="shared" si="14"/>
        <v>项</v>
      </c>
    </row>
    <row r="206" s="337" customFormat="1" ht="36" customHeight="1" spans="1:7">
      <c r="A206" s="361" t="s">
        <v>2910</v>
      </c>
      <c r="B206" s="364" t="s">
        <v>2911</v>
      </c>
      <c r="C206" s="365"/>
      <c r="D206" s="365"/>
      <c r="E206" s="359" t="str">
        <f t="shared" si="12"/>
        <v/>
      </c>
      <c r="F206" s="360" t="str">
        <f t="shared" si="13"/>
        <v>否</v>
      </c>
      <c r="G206" s="344" t="str">
        <f t="shared" si="14"/>
        <v>项</v>
      </c>
    </row>
    <row r="207" s="337" customFormat="1" ht="36" customHeight="1" spans="1:7">
      <c r="A207" s="361" t="s">
        <v>2912</v>
      </c>
      <c r="B207" s="364" t="s">
        <v>2913</v>
      </c>
      <c r="C207" s="365"/>
      <c r="D207" s="365"/>
      <c r="E207" s="359" t="str">
        <f t="shared" si="12"/>
        <v/>
      </c>
      <c r="F207" s="360" t="str">
        <f t="shared" si="13"/>
        <v>否</v>
      </c>
      <c r="G207" s="344" t="str">
        <f t="shared" si="14"/>
        <v>项</v>
      </c>
    </row>
    <row r="208" s="337" customFormat="1" ht="36" customHeight="1" spans="1:7">
      <c r="A208" s="361" t="s">
        <v>2914</v>
      </c>
      <c r="B208" s="364" t="s">
        <v>2915</v>
      </c>
      <c r="C208" s="365">
        <v>130</v>
      </c>
      <c r="D208" s="363"/>
      <c r="E208" s="359">
        <f t="shared" si="12"/>
        <v>-1</v>
      </c>
      <c r="F208" s="360" t="str">
        <f t="shared" si="13"/>
        <v>是</v>
      </c>
      <c r="G208" s="344" t="str">
        <f t="shared" si="14"/>
        <v>项</v>
      </c>
    </row>
    <row r="209" s="337" customFormat="1" ht="36" customHeight="1" spans="1:7">
      <c r="A209" s="361" t="s">
        <v>2916</v>
      </c>
      <c r="B209" s="364" t="s">
        <v>2917</v>
      </c>
      <c r="C209" s="365">
        <v>591</v>
      </c>
      <c r="D209" s="363">
        <v>1217</v>
      </c>
      <c r="E209" s="359">
        <f t="shared" si="12"/>
        <v>1.059</v>
      </c>
      <c r="F209" s="360" t="str">
        <f t="shared" si="13"/>
        <v>是</v>
      </c>
      <c r="G209" s="344" t="str">
        <f t="shared" si="14"/>
        <v>项</v>
      </c>
    </row>
    <row r="210" s="337" customFormat="1" ht="36" customHeight="1" spans="1:7">
      <c r="A210" s="356" t="s">
        <v>115</v>
      </c>
      <c r="B210" s="357" t="s">
        <v>2918</v>
      </c>
      <c r="C210" s="358">
        <f>SUM(C211:C226)</f>
        <v>5645</v>
      </c>
      <c r="D210" s="358">
        <f>SUM(D211:D226)</f>
        <v>6531</v>
      </c>
      <c r="E210" s="359">
        <f t="shared" si="12"/>
        <v>0.157</v>
      </c>
      <c r="F210" s="360" t="str">
        <f t="shared" si="13"/>
        <v>是</v>
      </c>
      <c r="G210" s="344" t="str">
        <f t="shared" si="14"/>
        <v>类</v>
      </c>
    </row>
    <row r="211" s="337" customFormat="1" ht="36" customHeight="1" spans="1:7">
      <c r="A211" s="361" t="s">
        <v>2919</v>
      </c>
      <c r="B211" s="364" t="s">
        <v>2920</v>
      </c>
      <c r="C211" s="365">
        <v>0</v>
      </c>
      <c r="D211" s="365">
        <v>0</v>
      </c>
      <c r="E211" s="359" t="str">
        <f t="shared" si="12"/>
        <v/>
      </c>
      <c r="F211" s="360" t="str">
        <f t="shared" si="13"/>
        <v>否</v>
      </c>
      <c r="G211" s="344" t="str">
        <f t="shared" si="14"/>
        <v>项</v>
      </c>
    </row>
    <row r="212" s="337" customFormat="1" ht="36" customHeight="1" spans="1:7">
      <c r="A212" s="361" t="s">
        <v>2921</v>
      </c>
      <c r="B212" s="364" t="s">
        <v>2922</v>
      </c>
      <c r="C212" s="365">
        <v>0</v>
      </c>
      <c r="D212" s="365">
        <v>0</v>
      </c>
      <c r="E212" s="359" t="str">
        <f t="shared" si="12"/>
        <v/>
      </c>
      <c r="F212" s="360" t="str">
        <f t="shared" si="13"/>
        <v>否</v>
      </c>
      <c r="G212" s="344" t="str">
        <f t="shared" si="14"/>
        <v>项</v>
      </c>
    </row>
    <row r="213" s="337" customFormat="1" ht="36" customHeight="1" spans="1:7">
      <c r="A213" s="361" t="s">
        <v>2923</v>
      </c>
      <c r="B213" s="364" t="s">
        <v>2924</v>
      </c>
      <c r="C213" s="365">
        <v>0</v>
      </c>
      <c r="D213" s="365">
        <v>0</v>
      </c>
      <c r="E213" s="359" t="str">
        <f t="shared" si="12"/>
        <v/>
      </c>
      <c r="F213" s="360" t="str">
        <f t="shared" si="13"/>
        <v>否</v>
      </c>
      <c r="G213" s="344" t="str">
        <f t="shared" si="14"/>
        <v>项</v>
      </c>
    </row>
    <row r="214" s="337" customFormat="1" ht="36" customHeight="1" spans="1:7">
      <c r="A214" s="361" t="s">
        <v>2925</v>
      </c>
      <c r="B214" s="364" t="s">
        <v>2926</v>
      </c>
      <c r="C214" s="365">
        <v>75</v>
      </c>
      <c r="D214" s="365">
        <v>76</v>
      </c>
      <c r="E214" s="359">
        <f t="shared" si="12"/>
        <v>0.013</v>
      </c>
      <c r="F214" s="360" t="str">
        <f t="shared" si="13"/>
        <v>是</v>
      </c>
      <c r="G214" s="344" t="str">
        <f t="shared" si="14"/>
        <v>项</v>
      </c>
    </row>
    <row r="215" s="337" customFormat="1" ht="36" customHeight="1" spans="1:7">
      <c r="A215" s="361" t="s">
        <v>2927</v>
      </c>
      <c r="B215" s="364" t="s">
        <v>2928</v>
      </c>
      <c r="C215" s="365"/>
      <c r="D215" s="365"/>
      <c r="E215" s="359" t="str">
        <f t="shared" si="12"/>
        <v/>
      </c>
      <c r="F215" s="360" t="str">
        <f t="shared" si="13"/>
        <v>否</v>
      </c>
      <c r="G215" s="344" t="str">
        <f t="shared" si="14"/>
        <v>项</v>
      </c>
    </row>
    <row r="216" s="337" customFormat="1" ht="36" customHeight="1" spans="1:7">
      <c r="A216" s="361" t="s">
        <v>2929</v>
      </c>
      <c r="B216" s="364" t="s">
        <v>2930</v>
      </c>
      <c r="C216" s="365"/>
      <c r="D216" s="365"/>
      <c r="E216" s="359" t="str">
        <f t="shared" si="12"/>
        <v/>
      </c>
      <c r="F216" s="360" t="str">
        <f t="shared" si="13"/>
        <v>否</v>
      </c>
      <c r="G216" s="344" t="str">
        <f t="shared" si="14"/>
        <v>项</v>
      </c>
    </row>
    <row r="217" s="337" customFormat="1" ht="36" customHeight="1" spans="1:7">
      <c r="A217" s="361" t="s">
        <v>2931</v>
      </c>
      <c r="B217" s="364" t="s">
        <v>2932</v>
      </c>
      <c r="C217" s="365"/>
      <c r="D217" s="365"/>
      <c r="E217" s="359" t="str">
        <f t="shared" si="12"/>
        <v/>
      </c>
      <c r="F217" s="360" t="str">
        <f t="shared" si="13"/>
        <v>否</v>
      </c>
      <c r="G217" s="344" t="str">
        <f t="shared" si="14"/>
        <v>项</v>
      </c>
    </row>
    <row r="218" s="337" customFormat="1" ht="36" customHeight="1" spans="1:7">
      <c r="A218" s="361" t="s">
        <v>2933</v>
      </c>
      <c r="B218" s="364" t="s">
        <v>2934</v>
      </c>
      <c r="C218" s="365"/>
      <c r="D218" s="365"/>
      <c r="E218" s="359" t="str">
        <f t="shared" si="12"/>
        <v/>
      </c>
      <c r="F218" s="360" t="str">
        <f t="shared" si="13"/>
        <v>否</v>
      </c>
      <c r="G218" s="344" t="str">
        <f t="shared" si="14"/>
        <v>项</v>
      </c>
    </row>
    <row r="219" s="337" customFormat="1" ht="36" customHeight="1" spans="1:7">
      <c r="A219" s="361" t="s">
        <v>2935</v>
      </c>
      <c r="B219" s="364" t="s">
        <v>2936</v>
      </c>
      <c r="C219" s="365"/>
      <c r="D219" s="365"/>
      <c r="E219" s="359" t="str">
        <f t="shared" si="12"/>
        <v/>
      </c>
      <c r="F219" s="360" t="str">
        <f t="shared" si="13"/>
        <v>否</v>
      </c>
      <c r="G219" s="344" t="str">
        <f t="shared" si="14"/>
        <v>项</v>
      </c>
    </row>
    <row r="220" s="337" customFormat="1" ht="36" customHeight="1" spans="1:7">
      <c r="A220" s="361" t="s">
        <v>2937</v>
      </c>
      <c r="B220" s="364" t="s">
        <v>2938</v>
      </c>
      <c r="C220" s="365"/>
      <c r="D220" s="365"/>
      <c r="E220" s="359" t="str">
        <f t="shared" si="12"/>
        <v/>
      </c>
      <c r="F220" s="360" t="str">
        <f t="shared" si="13"/>
        <v>否</v>
      </c>
      <c r="G220" s="344" t="str">
        <f t="shared" si="14"/>
        <v>项</v>
      </c>
    </row>
    <row r="221" s="337" customFormat="1" ht="36" customHeight="1" spans="1:7">
      <c r="A221" s="361" t="s">
        <v>2939</v>
      </c>
      <c r="B221" s="364" t="s">
        <v>2940</v>
      </c>
      <c r="C221" s="365"/>
      <c r="D221" s="365"/>
      <c r="E221" s="359" t="str">
        <f t="shared" si="12"/>
        <v/>
      </c>
      <c r="F221" s="360" t="str">
        <f t="shared" si="13"/>
        <v>否</v>
      </c>
      <c r="G221" s="344" t="str">
        <f t="shared" si="14"/>
        <v>项</v>
      </c>
    </row>
    <row r="222" s="337" customFormat="1" ht="36" customHeight="1" spans="1:7">
      <c r="A222" s="361" t="s">
        <v>2941</v>
      </c>
      <c r="B222" s="364" t="s">
        <v>2942</v>
      </c>
      <c r="C222" s="365"/>
      <c r="D222" s="365"/>
      <c r="E222" s="359" t="str">
        <f t="shared" si="12"/>
        <v/>
      </c>
      <c r="F222" s="360" t="str">
        <f t="shared" si="13"/>
        <v>否</v>
      </c>
      <c r="G222" s="344" t="str">
        <f t="shared" si="14"/>
        <v>项</v>
      </c>
    </row>
    <row r="223" s="337" customFormat="1" ht="36" customHeight="1" spans="1:7">
      <c r="A223" s="361" t="s">
        <v>2943</v>
      </c>
      <c r="B223" s="364" t="s">
        <v>2944</v>
      </c>
      <c r="C223" s="365"/>
      <c r="D223" s="365">
        <v>67</v>
      </c>
      <c r="E223" s="359" t="str">
        <f t="shared" si="12"/>
        <v/>
      </c>
      <c r="F223" s="360" t="str">
        <f t="shared" si="13"/>
        <v>是</v>
      </c>
      <c r="G223" s="344" t="str">
        <f t="shared" si="14"/>
        <v>项</v>
      </c>
    </row>
    <row r="224" s="337" customFormat="1" ht="36" customHeight="1" spans="1:7">
      <c r="A224" s="361" t="s">
        <v>2945</v>
      </c>
      <c r="B224" s="364" t="s">
        <v>2946</v>
      </c>
      <c r="C224" s="365">
        <v>664</v>
      </c>
      <c r="D224" s="369">
        <v>664</v>
      </c>
      <c r="E224" s="359">
        <f t="shared" si="12"/>
        <v>0</v>
      </c>
      <c r="F224" s="360" t="str">
        <f t="shared" si="13"/>
        <v>是</v>
      </c>
      <c r="G224" s="344" t="str">
        <f t="shared" si="14"/>
        <v>项</v>
      </c>
    </row>
    <row r="225" s="337" customFormat="1" ht="36" customHeight="1" spans="1:7">
      <c r="A225" s="361" t="s">
        <v>2947</v>
      </c>
      <c r="B225" s="364" t="s">
        <v>2948</v>
      </c>
      <c r="C225" s="365">
        <v>4906</v>
      </c>
      <c r="D225" s="369">
        <v>5724</v>
      </c>
      <c r="E225" s="359">
        <f t="shared" si="12"/>
        <v>0.167</v>
      </c>
      <c r="F225" s="360" t="str">
        <f t="shared" si="13"/>
        <v>是</v>
      </c>
      <c r="G225" s="344" t="str">
        <f t="shared" si="14"/>
        <v>项</v>
      </c>
    </row>
    <row r="226" s="337" customFormat="1" ht="36" customHeight="1" spans="1:7">
      <c r="A226" s="361" t="s">
        <v>2949</v>
      </c>
      <c r="B226" s="364" t="s">
        <v>2950</v>
      </c>
      <c r="C226" s="365"/>
      <c r="D226" s="365"/>
      <c r="E226" s="359" t="str">
        <f t="shared" si="12"/>
        <v/>
      </c>
      <c r="F226" s="360" t="str">
        <f t="shared" si="13"/>
        <v>否</v>
      </c>
      <c r="G226" s="344" t="str">
        <f t="shared" si="14"/>
        <v>项</v>
      </c>
    </row>
    <row r="227" s="337" customFormat="1" ht="36" customHeight="1" spans="1:7">
      <c r="A227" s="356" t="s">
        <v>117</v>
      </c>
      <c r="B227" s="357" t="s">
        <v>2951</v>
      </c>
      <c r="C227" s="358">
        <f>C228</f>
        <v>0</v>
      </c>
      <c r="D227" s="358">
        <f>D228</f>
        <v>0</v>
      </c>
      <c r="E227" s="359" t="str">
        <f t="shared" si="12"/>
        <v/>
      </c>
      <c r="F227" s="360" t="str">
        <f t="shared" si="13"/>
        <v>是</v>
      </c>
      <c r="G227" s="344" t="str">
        <f t="shared" si="14"/>
        <v>类</v>
      </c>
    </row>
    <row r="228" s="337" customFormat="1" ht="36" customHeight="1" spans="1:7">
      <c r="A228" s="367">
        <v>23304</v>
      </c>
      <c r="B228" s="362" t="s">
        <v>2952</v>
      </c>
      <c r="C228" s="363">
        <f>SUM(C229:C244)</f>
        <v>0</v>
      </c>
      <c r="D228" s="363">
        <f>SUM(D229:D244)</f>
        <v>0</v>
      </c>
      <c r="E228" s="359" t="str">
        <f t="shared" si="12"/>
        <v/>
      </c>
      <c r="F228" s="360" t="str">
        <f t="shared" si="13"/>
        <v>否</v>
      </c>
      <c r="G228" s="344" t="str">
        <f t="shared" si="14"/>
        <v>款</v>
      </c>
    </row>
    <row r="229" s="337" customFormat="1" ht="36" customHeight="1" spans="1:7">
      <c r="A229" s="361" t="s">
        <v>2953</v>
      </c>
      <c r="B229" s="364" t="s">
        <v>2954</v>
      </c>
      <c r="C229" s="365"/>
      <c r="D229" s="365"/>
      <c r="E229" s="359" t="str">
        <f t="shared" si="12"/>
        <v/>
      </c>
      <c r="F229" s="360" t="str">
        <f t="shared" si="13"/>
        <v>否</v>
      </c>
      <c r="G229" s="344" t="str">
        <f t="shared" si="14"/>
        <v>项</v>
      </c>
    </row>
    <row r="230" s="337" customFormat="1" ht="36" customHeight="1" spans="1:7">
      <c r="A230" s="361" t="s">
        <v>2955</v>
      </c>
      <c r="B230" s="364" t="s">
        <v>2956</v>
      </c>
      <c r="C230" s="365"/>
      <c r="D230" s="365"/>
      <c r="E230" s="359" t="str">
        <f t="shared" si="12"/>
        <v/>
      </c>
      <c r="F230" s="360" t="str">
        <f t="shared" si="13"/>
        <v>否</v>
      </c>
      <c r="G230" s="344" t="str">
        <f t="shared" si="14"/>
        <v>项</v>
      </c>
    </row>
    <row r="231" s="337" customFormat="1" ht="36" customHeight="1" spans="1:7">
      <c r="A231" s="361" t="s">
        <v>2957</v>
      </c>
      <c r="B231" s="364" t="s">
        <v>2958</v>
      </c>
      <c r="C231" s="365"/>
      <c r="D231" s="365"/>
      <c r="E231" s="359" t="str">
        <f t="shared" si="12"/>
        <v/>
      </c>
      <c r="F231" s="360" t="str">
        <f t="shared" si="13"/>
        <v>否</v>
      </c>
      <c r="G231" s="344" t="str">
        <f t="shared" si="14"/>
        <v>项</v>
      </c>
    </row>
    <row r="232" s="337" customFormat="1" ht="36" customHeight="1" spans="1:7">
      <c r="A232" s="361" t="s">
        <v>2959</v>
      </c>
      <c r="B232" s="364" t="s">
        <v>2960</v>
      </c>
      <c r="C232" s="365"/>
      <c r="D232" s="365"/>
      <c r="E232" s="359" t="str">
        <f t="shared" si="12"/>
        <v/>
      </c>
      <c r="F232" s="360" t="str">
        <f t="shared" si="13"/>
        <v>否</v>
      </c>
      <c r="G232" s="344" t="str">
        <f t="shared" si="14"/>
        <v>项</v>
      </c>
    </row>
    <row r="233" s="337" customFormat="1" ht="36" customHeight="1" spans="1:7">
      <c r="A233" s="361" t="s">
        <v>2961</v>
      </c>
      <c r="B233" s="364" t="s">
        <v>2962</v>
      </c>
      <c r="C233" s="365"/>
      <c r="D233" s="365"/>
      <c r="E233" s="359" t="str">
        <f t="shared" si="12"/>
        <v/>
      </c>
      <c r="F233" s="360" t="str">
        <f t="shared" si="13"/>
        <v>否</v>
      </c>
      <c r="G233" s="344" t="str">
        <f t="shared" si="14"/>
        <v>项</v>
      </c>
    </row>
    <row r="234" s="337" customFormat="1" ht="36" customHeight="1" spans="1:7">
      <c r="A234" s="361" t="s">
        <v>2963</v>
      </c>
      <c r="B234" s="364" t="s">
        <v>2964</v>
      </c>
      <c r="C234" s="365"/>
      <c r="D234" s="365"/>
      <c r="E234" s="359" t="str">
        <f t="shared" si="12"/>
        <v/>
      </c>
      <c r="F234" s="360" t="str">
        <f t="shared" si="13"/>
        <v>否</v>
      </c>
      <c r="G234" s="344" t="str">
        <f t="shared" si="14"/>
        <v>项</v>
      </c>
    </row>
    <row r="235" s="337" customFormat="1" ht="36" customHeight="1" spans="1:7">
      <c r="A235" s="361" t="s">
        <v>2965</v>
      </c>
      <c r="B235" s="364" t="s">
        <v>2966</v>
      </c>
      <c r="C235" s="365"/>
      <c r="D235" s="365"/>
      <c r="E235" s="359" t="str">
        <f t="shared" si="12"/>
        <v/>
      </c>
      <c r="F235" s="360" t="str">
        <f t="shared" si="13"/>
        <v>否</v>
      </c>
      <c r="G235" s="344" t="str">
        <f t="shared" si="14"/>
        <v>项</v>
      </c>
    </row>
    <row r="236" s="337" customFormat="1" ht="36" customHeight="1" spans="1:7">
      <c r="A236" s="361" t="s">
        <v>2967</v>
      </c>
      <c r="B236" s="364" t="s">
        <v>2968</v>
      </c>
      <c r="C236" s="365"/>
      <c r="D236" s="365"/>
      <c r="E236" s="359" t="str">
        <f t="shared" si="12"/>
        <v/>
      </c>
      <c r="F236" s="360" t="str">
        <f t="shared" si="13"/>
        <v>否</v>
      </c>
      <c r="G236" s="344" t="str">
        <f t="shared" si="14"/>
        <v>项</v>
      </c>
    </row>
    <row r="237" s="337" customFormat="1" ht="36" customHeight="1" spans="1:7">
      <c r="A237" s="361" t="s">
        <v>2969</v>
      </c>
      <c r="B237" s="364" t="s">
        <v>2970</v>
      </c>
      <c r="C237" s="365"/>
      <c r="D237" s="365"/>
      <c r="E237" s="359" t="str">
        <f t="shared" si="12"/>
        <v/>
      </c>
      <c r="F237" s="360" t="str">
        <f t="shared" si="13"/>
        <v>否</v>
      </c>
      <c r="G237" s="344" t="str">
        <f t="shared" si="14"/>
        <v>项</v>
      </c>
    </row>
    <row r="238" s="337" customFormat="1" ht="36" customHeight="1" spans="1:7">
      <c r="A238" s="361" t="s">
        <v>2971</v>
      </c>
      <c r="B238" s="364" t="s">
        <v>2972</v>
      </c>
      <c r="C238" s="365"/>
      <c r="D238" s="365"/>
      <c r="E238" s="359" t="str">
        <f t="shared" si="12"/>
        <v/>
      </c>
      <c r="F238" s="360" t="str">
        <f t="shared" si="13"/>
        <v>否</v>
      </c>
      <c r="G238" s="344" t="str">
        <f t="shared" si="14"/>
        <v>项</v>
      </c>
    </row>
    <row r="239" s="337" customFormat="1" ht="36" customHeight="1" spans="1:7">
      <c r="A239" s="361" t="s">
        <v>2973</v>
      </c>
      <c r="B239" s="364" t="s">
        <v>2974</v>
      </c>
      <c r="C239" s="365"/>
      <c r="D239" s="365"/>
      <c r="E239" s="359" t="str">
        <f t="shared" si="12"/>
        <v/>
      </c>
      <c r="F239" s="360" t="str">
        <f t="shared" si="13"/>
        <v>否</v>
      </c>
      <c r="G239" s="344" t="str">
        <f t="shared" si="14"/>
        <v>项</v>
      </c>
    </row>
    <row r="240" s="337" customFormat="1" ht="36" customHeight="1" spans="1:7">
      <c r="A240" s="361" t="s">
        <v>2975</v>
      </c>
      <c r="B240" s="364" t="s">
        <v>2976</v>
      </c>
      <c r="C240" s="365"/>
      <c r="D240" s="365"/>
      <c r="E240" s="359" t="str">
        <f t="shared" si="12"/>
        <v/>
      </c>
      <c r="F240" s="360" t="str">
        <f t="shared" si="13"/>
        <v>否</v>
      </c>
      <c r="G240" s="344" t="str">
        <f t="shared" si="14"/>
        <v>项</v>
      </c>
    </row>
    <row r="241" s="337" customFormat="1" ht="36" customHeight="1" spans="1:7">
      <c r="A241" s="361" t="s">
        <v>2977</v>
      </c>
      <c r="B241" s="364" t="s">
        <v>2978</v>
      </c>
      <c r="C241" s="365"/>
      <c r="D241" s="365"/>
      <c r="E241" s="359" t="str">
        <f t="shared" si="12"/>
        <v/>
      </c>
      <c r="F241" s="360" t="str">
        <f t="shared" si="13"/>
        <v>否</v>
      </c>
      <c r="G241" s="344" t="str">
        <f t="shared" si="14"/>
        <v>项</v>
      </c>
    </row>
    <row r="242" s="337" customFormat="1" ht="36" customHeight="1" spans="1:7">
      <c r="A242" s="361" t="s">
        <v>2979</v>
      </c>
      <c r="B242" s="364" t="s">
        <v>2980</v>
      </c>
      <c r="C242" s="365"/>
      <c r="D242" s="365"/>
      <c r="E242" s="359" t="str">
        <f t="shared" si="12"/>
        <v/>
      </c>
      <c r="F242" s="360" t="str">
        <f t="shared" si="13"/>
        <v>否</v>
      </c>
      <c r="G242" s="344" t="str">
        <f t="shared" si="14"/>
        <v>项</v>
      </c>
    </row>
    <row r="243" s="337" customFormat="1" ht="36" customHeight="1" spans="1:7">
      <c r="A243" s="361" t="s">
        <v>2981</v>
      </c>
      <c r="B243" s="364" t="s">
        <v>2982</v>
      </c>
      <c r="C243" s="365"/>
      <c r="D243" s="365"/>
      <c r="E243" s="359" t="str">
        <f t="shared" si="12"/>
        <v/>
      </c>
      <c r="F243" s="360" t="str">
        <f t="shared" si="13"/>
        <v>否</v>
      </c>
      <c r="G243" s="344" t="str">
        <f t="shared" si="14"/>
        <v>项</v>
      </c>
    </row>
    <row r="244" s="337" customFormat="1" ht="36" customHeight="1" spans="1:7">
      <c r="A244" s="361" t="s">
        <v>2983</v>
      </c>
      <c r="B244" s="364" t="s">
        <v>2984</v>
      </c>
      <c r="C244" s="365"/>
      <c r="D244" s="365"/>
      <c r="E244" s="359" t="str">
        <f t="shared" si="12"/>
        <v/>
      </c>
      <c r="F244" s="360" t="str">
        <f t="shared" si="13"/>
        <v>否</v>
      </c>
      <c r="G244" s="344" t="str">
        <f t="shared" si="14"/>
        <v>项</v>
      </c>
    </row>
    <row r="245" s="337" customFormat="1" ht="36" customHeight="1" spans="1:7">
      <c r="A245" s="370" t="s">
        <v>2985</v>
      </c>
      <c r="B245" s="357" t="s">
        <v>2986</v>
      </c>
      <c r="C245" s="358">
        <f>C246+C259</f>
        <v>0</v>
      </c>
      <c r="D245" s="358"/>
      <c r="E245" s="359" t="str">
        <f t="shared" si="12"/>
        <v/>
      </c>
      <c r="F245" s="360" t="str">
        <f t="shared" si="13"/>
        <v>是</v>
      </c>
      <c r="G245" s="344" t="str">
        <f t="shared" si="14"/>
        <v>类</v>
      </c>
    </row>
    <row r="246" s="337" customFormat="1" ht="36" customHeight="1" spans="1:7">
      <c r="A246" s="367" t="s">
        <v>2987</v>
      </c>
      <c r="B246" s="362" t="s">
        <v>2988</v>
      </c>
      <c r="C246" s="363"/>
      <c r="D246" s="363"/>
      <c r="E246" s="359" t="str">
        <f t="shared" si="12"/>
        <v/>
      </c>
      <c r="F246" s="360" t="str">
        <f t="shared" si="13"/>
        <v>否</v>
      </c>
      <c r="G246" s="344" t="str">
        <f t="shared" si="14"/>
        <v>款</v>
      </c>
    </row>
    <row r="247" s="337" customFormat="1" ht="36" customHeight="1" spans="1:7">
      <c r="A247" s="367" t="s">
        <v>2989</v>
      </c>
      <c r="B247" s="364" t="s">
        <v>2990</v>
      </c>
      <c r="C247" s="365"/>
      <c r="D247" s="365"/>
      <c r="E247" s="359" t="str">
        <f t="shared" si="12"/>
        <v/>
      </c>
      <c r="F247" s="360" t="str">
        <f t="shared" si="13"/>
        <v>否</v>
      </c>
      <c r="G247" s="344" t="str">
        <f t="shared" si="14"/>
        <v>项</v>
      </c>
    </row>
    <row r="248" s="337" customFormat="1" ht="36" customHeight="1" spans="1:7">
      <c r="A248" s="367" t="s">
        <v>2991</v>
      </c>
      <c r="B248" s="364" t="s">
        <v>2992</v>
      </c>
      <c r="C248" s="365"/>
      <c r="D248" s="365"/>
      <c r="E248" s="359" t="str">
        <f t="shared" si="12"/>
        <v/>
      </c>
      <c r="F248" s="360" t="str">
        <f t="shared" si="13"/>
        <v>否</v>
      </c>
      <c r="G248" s="344" t="str">
        <f t="shared" si="14"/>
        <v>项</v>
      </c>
    </row>
    <row r="249" s="337" customFormat="1" ht="36" customHeight="1" spans="1:7">
      <c r="A249" s="367" t="s">
        <v>2993</v>
      </c>
      <c r="B249" s="364" t="s">
        <v>2994</v>
      </c>
      <c r="C249" s="365"/>
      <c r="D249" s="365"/>
      <c r="E249" s="359" t="str">
        <f t="shared" si="12"/>
        <v/>
      </c>
      <c r="F249" s="360" t="str">
        <f t="shared" si="13"/>
        <v>否</v>
      </c>
      <c r="G249" s="344" t="str">
        <f t="shared" si="14"/>
        <v>项</v>
      </c>
    </row>
    <row r="250" s="337" customFormat="1" ht="36" customHeight="1" spans="1:7">
      <c r="A250" s="367" t="s">
        <v>2995</v>
      </c>
      <c r="B250" s="364" t="s">
        <v>2996</v>
      </c>
      <c r="C250" s="365"/>
      <c r="D250" s="365"/>
      <c r="E250" s="359" t="str">
        <f t="shared" si="12"/>
        <v/>
      </c>
      <c r="F250" s="360" t="str">
        <f t="shared" si="13"/>
        <v>否</v>
      </c>
      <c r="G250" s="344" t="str">
        <f t="shared" si="14"/>
        <v>项</v>
      </c>
    </row>
    <row r="251" s="337" customFormat="1" ht="36" customHeight="1" spans="1:7">
      <c r="A251" s="367" t="s">
        <v>2997</v>
      </c>
      <c r="B251" s="364" t="s">
        <v>2998</v>
      </c>
      <c r="C251" s="365"/>
      <c r="D251" s="365"/>
      <c r="E251" s="359" t="str">
        <f t="shared" si="12"/>
        <v/>
      </c>
      <c r="F251" s="360" t="str">
        <f t="shared" si="13"/>
        <v>否</v>
      </c>
      <c r="G251" s="344" t="str">
        <f t="shared" si="14"/>
        <v>项</v>
      </c>
    </row>
    <row r="252" s="337" customFormat="1" ht="36" customHeight="1" spans="1:7">
      <c r="A252" s="367" t="s">
        <v>2999</v>
      </c>
      <c r="B252" s="364" t="s">
        <v>3000</v>
      </c>
      <c r="C252" s="365"/>
      <c r="D252" s="365"/>
      <c r="E252" s="359" t="str">
        <f t="shared" si="12"/>
        <v/>
      </c>
      <c r="F252" s="360" t="str">
        <f t="shared" si="13"/>
        <v>否</v>
      </c>
      <c r="G252" s="344" t="str">
        <f t="shared" si="14"/>
        <v>项</v>
      </c>
    </row>
    <row r="253" s="337" customFormat="1" ht="36" customHeight="1" spans="1:7">
      <c r="A253" s="367" t="s">
        <v>3001</v>
      </c>
      <c r="B253" s="364" t="s">
        <v>3002</v>
      </c>
      <c r="C253" s="365"/>
      <c r="D253" s="365"/>
      <c r="E253" s="359" t="str">
        <f t="shared" si="12"/>
        <v/>
      </c>
      <c r="F253" s="360" t="str">
        <f t="shared" si="13"/>
        <v>否</v>
      </c>
      <c r="G253" s="344" t="str">
        <f t="shared" si="14"/>
        <v>项</v>
      </c>
    </row>
    <row r="254" s="337" customFormat="1" ht="36" customHeight="1" spans="1:7">
      <c r="A254" s="367" t="s">
        <v>3003</v>
      </c>
      <c r="B254" s="364" t="s">
        <v>3004</v>
      </c>
      <c r="C254" s="365"/>
      <c r="D254" s="365"/>
      <c r="E254" s="359" t="str">
        <f t="shared" si="12"/>
        <v/>
      </c>
      <c r="F254" s="360" t="str">
        <f t="shared" si="13"/>
        <v>否</v>
      </c>
      <c r="G254" s="344" t="str">
        <f t="shared" si="14"/>
        <v>项</v>
      </c>
    </row>
    <row r="255" s="337" customFormat="1" ht="36" customHeight="1" spans="1:7">
      <c r="A255" s="367" t="s">
        <v>3005</v>
      </c>
      <c r="B255" s="364" t="s">
        <v>3006</v>
      </c>
      <c r="C255" s="365"/>
      <c r="D255" s="365"/>
      <c r="E255" s="359" t="str">
        <f t="shared" si="12"/>
        <v/>
      </c>
      <c r="F255" s="360" t="str">
        <f t="shared" si="13"/>
        <v>否</v>
      </c>
      <c r="G255" s="344" t="str">
        <f t="shared" si="14"/>
        <v>项</v>
      </c>
    </row>
    <row r="256" s="337" customFormat="1" ht="36" customHeight="1" spans="1:7">
      <c r="A256" s="367" t="s">
        <v>3007</v>
      </c>
      <c r="B256" s="364" t="s">
        <v>3008</v>
      </c>
      <c r="C256" s="365"/>
      <c r="D256" s="365"/>
      <c r="E256" s="359" t="str">
        <f t="shared" si="12"/>
        <v/>
      </c>
      <c r="F256" s="360" t="str">
        <f t="shared" si="13"/>
        <v>否</v>
      </c>
      <c r="G256" s="344" t="str">
        <f t="shared" si="14"/>
        <v>项</v>
      </c>
    </row>
    <row r="257" s="337" customFormat="1" ht="36" customHeight="1" spans="1:7">
      <c r="A257" s="367" t="s">
        <v>3009</v>
      </c>
      <c r="B257" s="364" t="s">
        <v>3010</v>
      </c>
      <c r="C257" s="365"/>
      <c r="D257" s="365"/>
      <c r="E257" s="359" t="str">
        <f t="shared" si="12"/>
        <v/>
      </c>
      <c r="F257" s="360" t="str">
        <f t="shared" si="13"/>
        <v>否</v>
      </c>
      <c r="G257" s="344" t="str">
        <f t="shared" si="14"/>
        <v>项</v>
      </c>
    </row>
    <row r="258" s="337" customFormat="1" ht="36" customHeight="1" spans="1:7">
      <c r="A258" s="367" t="s">
        <v>3011</v>
      </c>
      <c r="B258" s="364" t="s">
        <v>3012</v>
      </c>
      <c r="C258" s="365"/>
      <c r="D258" s="365"/>
      <c r="E258" s="359" t="str">
        <f t="shared" si="12"/>
        <v/>
      </c>
      <c r="F258" s="360" t="str">
        <f t="shared" si="13"/>
        <v>否</v>
      </c>
      <c r="G258" s="344" t="str">
        <f t="shared" si="14"/>
        <v>项</v>
      </c>
    </row>
    <row r="259" s="337" customFormat="1" ht="36" customHeight="1" spans="1:7">
      <c r="A259" s="367" t="s">
        <v>3013</v>
      </c>
      <c r="B259" s="362" t="s">
        <v>3014</v>
      </c>
      <c r="C259" s="363"/>
      <c r="D259" s="363"/>
      <c r="E259" s="359" t="str">
        <f t="shared" si="12"/>
        <v/>
      </c>
      <c r="F259" s="360" t="str">
        <f t="shared" si="13"/>
        <v>否</v>
      </c>
      <c r="G259" s="344" t="str">
        <f t="shared" si="14"/>
        <v>款</v>
      </c>
    </row>
    <row r="260" s="337" customFormat="1" ht="36" customHeight="1" spans="1:7">
      <c r="A260" s="367" t="s">
        <v>3015</v>
      </c>
      <c r="B260" s="364" t="s">
        <v>3016</v>
      </c>
      <c r="C260" s="365">
        <v>0</v>
      </c>
      <c r="D260" s="365"/>
      <c r="E260" s="359" t="str">
        <f t="shared" si="12"/>
        <v/>
      </c>
      <c r="F260" s="360" t="str">
        <f t="shared" si="13"/>
        <v>否</v>
      </c>
      <c r="G260" s="344" t="str">
        <f t="shared" si="14"/>
        <v>项</v>
      </c>
    </row>
    <row r="261" s="337" customFormat="1" ht="36" customHeight="1" spans="1:7">
      <c r="A261" s="367" t="s">
        <v>3017</v>
      </c>
      <c r="B261" s="364" t="s">
        <v>3018</v>
      </c>
      <c r="C261" s="365">
        <v>0</v>
      </c>
      <c r="D261" s="365"/>
      <c r="E261" s="359" t="str">
        <f t="shared" ref="E261:E277" si="15">IF(C261&gt;0,D261/C261-1,IF(C261&lt;0,-(D261/C261-1),""))</f>
        <v/>
      </c>
      <c r="F261" s="360" t="str">
        <f>IF(LEN(A261)=3,"是",IF(B261&lt;&gt;"",IF(SUM(C261:D261)&lt;&gt;0,"是","否"),"是"))</f>
        <v>否</v>
      </c>
      <c r="G261" s="344"/>
    </row>
    <row r="262" s="337" customFormat="1" ht="36" customHeight="1" spans="1:7">
      <c r="A262" s="367" t="s">
        <v>3019</v>
      </c>
      <c r="B262" s="364" t="s">
        <v>3020</v>
      </c>
      <c r="C262" s="365">
        <v>0</v>
      </c>
      <c r="D262" s="365"/>
      <c r="E262" s="359" t="str">
        <f t="shared" si="15"/>
        <v/>
      </c>
      <c r="F262" s="360" t="str">
        <f>IF(LEN(A262)=3,"是",IF(B262&lt;&gt;"",IF(SUM(C262:D262)&lt;&gt;0,"是","否"),"是"))</f>
        <v>否</v>
      </c>
      <c r="G262" s="344"/>
    </row>
    <row r="263" s="337" customFormat="1" ht="36" customHeight="1" spans="1:7">
      <c r="A263" s="367" t="s">
        <v>3021</v>
      </c>
      <c r="B263" s="364" t="s">
        <v>3022</v>
      </c>
      <c r="C263" s="365">
        <v>0</v>
      </c>
      <c r="D263" s="365"/>
      <c r="E263" s="359" t="str">
        <f t="shared" si="15"/>
        <v/>
      </c>
      <c r="F263" s="360"/>
      <c r="G263" s="344"/>
    </row>
    <row r="264" s="337" customFormat="1" ht="36" customHeight="1" spans="1:7">
      <c r="A264" s="367" t="s">
        <v>3023</v>
      </c>
      <c r="B264" s="364" t="s">
        <v>3024</v>
      </c>
      <c r="C264" s="365"/>
      <c r="D264" s="365"/>
      <c r="E264" s="359" t="str">
        <f t="shared" si="15"/>
        <v/>
      </c>
      <c r="F264" s="360"/>
      <c r="G264" s="344"/>
    </row>
    <row r="265" s="337" customFormat="1" ht="36" customHeight="1" spans="1:7">
      <c r="A265" s="367" t="s">
        <v>3025</v>
      </c>
      <c r="B265" s="364" t="s">
        <v>3026</v>
      </c>
      <c r="C265" s="365"/>
      <c r="D265" s="365"/>
      <c r="E265" s="359" t="str">
        <f t="shared" si="15"/>
        <v/>
      </c>
      <c r="F265" s="360"/>
      <c r="G265" s="344"/>
    </row>
    <row r="266" s="337" customFormat="1" ht="36" customHeight="1" spans="1:7">
      <c r="A266" s="356"/>
      <c r="B266" s="357"/>
      <c r="C266" s="371"/>
      <c r="D266" s="371"/>
      <c r="E266" s="359" t="str">
        <f t="shared" si="15"/>
        <v/>
      </c>
      <c r="F266" s="360"/>
      <c r="G266" s="344"/>
    </row>
    <row r="267" s="337" customFormat="1" ht="36" customHeight="1" spans="1:7">
      <c r="A267" s="372"/>
      <c r="B267" s="373" t="s">
        <v>3057</v>
      </c>
      <c r="C267" s="358">
        <f>C4+C20+C32+C43+C100+C128+C180+C184+C210+C227+C245</f>
        <v>10200</v>
      </c>
      <c r="D267" s="358">
        <f>D4+D20+D32+D43+D100+D128+D180+D184+D210+D227+D245</f>
        <v>17680</v>
      </c>
      <c r="E267" s="359">
        <f t="shared" si="15"/>
        <v>0.733</v>
      </c>
      <c r="F267" s="360"/>
      <c r="G267" s="344"/>
    </row>
    <row r="268" s="337" customFormat="1" ht="36" customHeight="1" spans="1:7">
      <c r="A268" s="374" t="s">
        <v>3029</v>
      </c>
      <c r="B268" s="375" t="s">
        <v>122</v>
      </c>
      <c r="C268" s="376">
        <f>C269+C271+C272+C273</f>
        <v>2700</v>
      </c>
      <c r="D268" s="376">
        <f>D269+D271+D272+D273</f>
        <v>450</v>
      </c>
      <c r="E268" s="359">
        <f t="shared" si="15"/>
        <v>-0.833</v>
      </c>
      <c r="F268" s="360" t="str">
        <f>IF(LEN(A268)=3,"是",IF(B268&lt;&gt;"",IF(SUM(C268:D268)&lt;&gt;0,"是","否"),"是"))</f>
        <v>是</v>
      </c>
      <c r="G268" s="344"/>
    </row>
    <row r="269" s="337" customFormat="1" ht="36" customHeight="1" spans="1:7">
      <c r="A269" s="374" t="s">
        <v>3036</v>
      </c>
      <c r="B269" s="377" t="s">
        <v>3058</v>
      </c>
      <c r="C269" s="150">
        <v>56</v>
      </c>
      <c r="D269" s="150">
        <v>450</v>
      </c>
      <c r="E269" s="359">
        <f t="shared" si="15"/>
        <v>7.036</v>
      </c>
      <c r="F269" s="360" t="str">
        <f>IF(LEN(A269)=3,"是",IF(B269&lt;&gt;"",IF(SUM(C269:D269)&lt;&gt;0,"是","否"),"是"))</f>
        <v>是</v>
      </c>
      <c r="G269" s="344"/>
    </row>
    <row r="270" s="337" customFormat="1" ht="36" customHeight="1" spans="1:7">
      <c r="A270" s="378" t="s">
        <v>3038</v>
      </c>
      <c r="B270" s="377" t="s">
        <v>3059</v>
      </c>
      <c r="C270" s="150">
        <v>56</v>
      </c>
      <c r="D270" s="150">
        <v>450</v>
      </c>
      <c r="E270" s="359">
        <f t="shared" si="15"/>
        <v>7.036</v>
      </c>
      <c r="F270" s="360" t="str">
        <f>IF(LEN(A270)=3,"是",IF(B270&lt;&gt;"",IF(SUM(C270:D270)&lt;&gt;0,"是","否"),"是"))</f>
        <v>是</v>
      </c>
      <c r="G270" s="344"/>
    </row>
    <row r="271" s="337" customFormat="1" ht="36" customHeight="1" spans="1:7">
      <c r="A271" s="378" t="s">
        <v>3060</v>
      </c>
      <c r="B271" s="377" t="s">
        <v>3040</v>
      </c>
      <c r="C271" s="150">
        <v>1400</v>
      </c>
      <c r="D271" s="150">
        <v>0</v>
      </c>
      <c r="E271" s="359">
        <f t="shared" si="15"/>
        <v>-1</v>
      </c>
      <c r="F271" s="360" t="str">
        <f t="shared" ref="F271:F276" si="16">IF(LEN(A271)=3,"是",IF(B271&lt;&gt;"",IF(SUM(C271:D271)&lt;&gt;0,"是","否"),"是"))</f>
        <v>是</v>
      </c>
      <c r="G271" s="344"/>
    </row>
    <row r="272" s="337" customFormat="1" ht="36" customHeight="1" spans="1:7">
      <c r="A272" s="378" t="s">
        <v>3041</v>
      </c>
      <c r="B272" s="377" t="s">
        <v>3042</v>
      </c>
      <c r="C272" s="150">
        <v>1244</v>
      </c>
      <c r="D272" s="150"/>
      <c r="E272" s="359">
        <f t="shared" si="15"/>
        <v>-1</v>
      </c>
      <c r="F272" s="360" t="str">
        <f t="shared" si="16"/>
        <v>是</v>
      </c>
      <c r="G272" s="344"/>
    </row>
    <row r="273" ht="36" customHeight="1" spans="1:7">
      <c r="A273" s="378" t="s">
        <v>3061</v>
      </c>
      <c r="B273" s="379" t="s">
        <v>3062</v>
      </c>
      <c r="C273" s="150"/>
      <c r="D273" s="150"/>
      <c r="E273" s="359" t="str">
        <f t="shared" si="15"/>
        <v/>
      </c>
      <c r="F273" s="360" t="str">
        <f t="shared" si="16"/>
        <v>否</v>
      </c>
      <c r="G273" s="344"/>
    </row>
    <row r="274" ht="36" customHeight="1" spans="1:7">
      <c r="A274" s="374" t="s">
        <v>3043</v>
      </c>
      <c r="B274" s="380" t="s">
        <v>3044</v>
      </c>
      <c r="C274" s="376">
        <v>0</v>
      </c>
      <c r="D274" s="376"/>
      <c r="E274" s="359" t="str">
        <f t="shared" si="15"/>
        <v/>
      </c>
      <c r="F274" s="360" t="str">
        <f t="shared" si="16"/>
        <v>是</v>
      </c>
      <c r="G274" s="344"/>
    </row>
    <row r="275" ht="36" customHeight="1" spans="1:7">
      <c r="A275" s="374"/>
      <c r="B275" s="380" t="s">
        <v>3063</v>
      </c>
      <c r="C275" s="376"/>
      <c r="D275" s="150"/>
      <c r="E275" s="359" t="str">
        <f t="shared" si="15"/>
        <v/>
      </c>
      <c r="F275" s="360" t="str">
        <f t="shared" si="16"/>
        <v>否</v>
      </c>
      <c r="G275" s="344"/>
    </row>
    <row r="276" ht="36" customHeight="1" spans="1:7">
      <c r="A276" s="381"/>
      <c r="B276" s="382" t="s">
        <v>129</v>
      </c>
      <c r="C276" s="376">
        <f>C267+C268+C274+C275</f>
        <v>12900</v>
      </c>
      <c r="D276" s="376">
        <f>D267+D268+D274+D275</f>
        <v>18130</v>
      </c>
      <c r="E276" s="359">
        <f t="shared" si="15"/>
        <v>0.405</v>
      </c>
      <c r="F276" s="360" t="str">
        <f t="shared" si="16"/>
        <v>是</v>
      </c>
      <c r="G276" s="344"/>
    </row>
    <row r="277" spans="3:4">
      <c r="C277" s="383"/>
      <c r="D277" s="383"/>
    </row>
    <row r="278" spans="3:4">
      <c r="C278" s="383"/>
      <c r="D278" s="383"/>
    </row>
    <row r="279" spans="3:4">
      <c r="C279" s="383"/>
      <c r="D279" s="383"/>
    </row>
  </sheetData>
  <mergeCells count="1">
    <mergeCell ref="B1:E1"/>
  </mergeCells>
  <conditionalFormatting sqref="B273">
    <cfRule type="expression" dxfId="132" priority="10" stopIfTrue="1">
      <formula>"len($A:$A)=3"</formula>
    </cfRule>
  </conditionalFormatting>
  <conditionalFormatting sqref="C273">
    <cfRule type="expression" dxfId="133" priority="4" stopIfTrue="1">
      <formula>"len($A:$A)=3"</formula>
    </cfRule>
  </conditionalFormatting>
  <conditionalFormatting sqref="D273">
    <cfRule type="expression" dxfId="134" priority="3" stopIfTrue="1">
      <formula>"len($A:$A)=3"</formula>
    </cfRule>
  </conditionalFormatting>
  <conditionalFormatting sqref="D274">
    <cfRule type="expression" dxfId="135" priority="1" stopIfTrue="1">
      <formula>"len($A:$A)=3"</formula>
    </cfRule>
  </conditionalFormatting>
  <conditionalFormatting sqref="B274:B275">
    <cfRule type="expression" dxfId="136" priority="8" stopIfTrue="1">
      <formula>"len($A:$A)=3"</formula>
    </cfRule>
  </conditionalFormatting>
  <conditionalFormatting sqref="C274:C275">
    <cfRule type="expression" dxfId="137"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6"/>
  <sheetViews>
    <sheetView showGridLines="0" showZeros="0" topLeftCell="A4" workbookViewId="0">
      <selection activeCell="F10" sqref="F10"/>
    </sheetView>
  </sheetViews>
  <sheetFormatPr defaultColWidth="9" defaultRowHeight="13.5" outlineLevelCol="4"/>
  <cols>
    <col min="1" max="1" width="52.125" style="321" customWidth="1"/>
    <col min="2" max="4" width="20.625" customWidth="1"/>
    <col min="5" max="5" width="9" hidden="1" customWidth="1"/>
  </cols>
  <sheetData>
    <row r="1" s="320" customFormat="1" ht="45" customHeight="1" spans="1:5">
      <c r="A1" s="322" t="s">
        <v>3064</v>
      </c>
      <c r="B1" s="322"/>
      <c r="C1" s="322"/>
      <c r="D1" s="322"/>
      <c r="E1" s="323"/>
    </row>
    <row r="2" ht="20.1" customHeight="1" spans="1:5">
      <c r="A2" s="324"/>
      <c r="B2" s="325"/>
      <c r="C2" s="326"/>
      <c r="D2" s="326" t="s">
        <v>2</v>
      </c>
      <c r="E2" s="321"/>
    </row>
    <row r="3" ht="45" customHeight="1" spans="1:5">
      <c r="A3" s="218" t="s">
        <v>2466</v>
      </c>
      <c r="B3" s="227" t="s">
        <v>131</v>
      </c>
      <c r="C3" s="227" t="s">
        <v>6</v>
      </c>
      <c r="D3" s="227" t="s">
        <v>132</v>
      </c>
      <c r="E3" s="327" t="s">
        <v>2507</v>
      </c>
    </row>
    <row r="4" ht="36" customHeight="1" spans="1:5">
      <c r="A4" s="328" t="s">
        <v>2568</v>
      </c>
      <c r="B4" s="329"/>
      <c r="C4" s="329"/>
      <c r="D4" s="330"/>
      <c r="E4" s="194" t="str">
        <f>IF(A4&lt;&gt;"",IF(SUM(B4:C4)&lt;&gt;0,"是","否"),"是")</f>
        <v>否</v>
      </c>
    </row>
    <row r="5" ht="36" customHeight="1" spans="1:5">
      <c r="A5" s="328" t="s">
        <v>2599</v>
      </c>
      <c r="B5" s="329"/>
      <c r="C5" s="329"/>
      <c r="D5" s="330"/>
      <c r="E5" s="194" t="str">
        <f t="shared" ref="E5:E15" si="0">IF(A5&lt;&gt;"",IF(SUM(B5:C5)&lt;&gt;0,"是","否"),"是")</f>
        <v>否</v>
      </c>
    </row>
    <row r="6" ht="36" customHeight="1" spans="1:5">
      <c r="A6" s="328" t="s">
        <v>2619</v>
      </c>
      <c r="B6" s="329"/>
      <c r="C6" s="329"/>
      <c r="D6" s="330"/>
      <c r="E6" s="194" t="str">
        <f t="shared" si="0"/>
        <v>否</v>
      </c>
    </row>
    <row r="7" ht="36" customHeight="1" spans="1:5">
      <c r="A7" s="331" t="s">
        <v>2631</v>
      </c>
      <c r="B7" s="329"/>
      <c r="C7" s="329"/>
      <c r="D7" s="330"/>
      <c r="E7" s="332" t="str">
        <f t="shared" si="0"/>
        <v>否</v>
      </c>
    </row>
    <row r="8" ht="36" customHeight="1" spans="1:5">
      <c r="A8" s="328" t="s">
        <v>2725</v>
      </c>
      <c r="B8" s="329"/>
      <c r="C8" s="329"/>
      <c r="D8" s="330"/>
      <c r="E8" s="194" t="str">
        <f t="shared" si="0"/>
        <v>否</v>
      </c>
    </row>
    <row r="9" ht="36" customHeight="1" spans="1:5">
      <c r="A9" s="328" t="s">
        <v>2763</v>
      </c>
      <c r="B9" s="329"/>
      <c r="C9" s="329"/>
      <c r="D9" s="330"/>
      <c r="E9" s="194" t="str">
        <f t="shared" si="0"/>
        <v>否</v>
      </c>
    </row>
    <row r="10" ht="36" customHeight="1" spans="1:5">
      <c r="A10" s="331" t="s">
        <v>2861</v>
      </c>
      <c r="B10" s="329"/>
      <c r="C10" s="329"/>
      <c r="D10" s="330"/>
      <c r="E10" s="332" t="str">
        <f t="shared" si="0"/>
        <v>否</v>
      </c>
    </row>
    <row r="11" ht="36" customHeight="1" spans="1:5">
      <c r="A11" s="328" t="s">
        <v>2868</v>
      </c>
      <c r="B11" s="329"/>
      <c r="C11" s="329"/>
      <c r="D11" s="330"/>
      <c r="E11" s="194" t="str">
        <f t="shared" si="0"/>
        <v>否</v>
      </c>
    </row>
    <row r="12" ht="36" customHeight="1" spans="1:5">
      <c r="A12" s="331" t="s">
        <v>2918</v>
      </c>
      <c r="B12" s="329"/>
      <c r="C12" s="329"/>
      <c r="D12" s="330"/>
      <c r="E12" s="332" t="str">
        <f t="shared" si="0"/>
        <v>否</v>
      </c>
    </row>
    <row r="13" ht="36" customHeight="1" spans="1:5">
      <c r="A13" s="331" t="s">
        <v>2951</v>
      </c>
      <c r="B13" s="329"/>
      <c r="C13" s="329"/>
      <c r="D13" s="330"/>
      <c r="E13" s="332" t="str">
        <f t="shared" si="0"/>
        <v>否</v>
      </c>
    </row>
    <row r="14" ht="36" customHeight="1" spans="1:5">
      <c r="A14" s="331" t="s">
        <v>2986</v>
      </c>
      <c r="B14" s="329"/>
      <c r="C14" s="329"/>
      <c r="D14" s="330"/>
      <c r="E14" s="332" t="str">
        <f t="shared" si="0"/>
        <v>否</v>
      </c>
    </row>
    <row r="15" ht="36" customHeight="1" spans="1:5">
      <c r="A15" s="333" t="s">
        <v>3065</v>
      </c>
      <c r="B15" s="334"/>
      <c r="C15" s="334"/>
      <c r="D15" s="335"/>
      <c r="E15" s="194" t="str">
        <f t="shared" si="0"/>
        <v>否</v>
      </c>
    </row>
    <row r="16" ht="31" customHeight="1" spans="1:4">
      <c r="A16" s="336" t="s">
        <v>3066</v>
      </c>
      <c r="B16" s="336"/>
      <c r="C16" s="336"/>
      <c r="D16" s="336"/>
    </row>
  </sheetData>
  <mergeCells count="2">
    <mergeCell ref="A1:D1"/>
    <mergeCell ref="A16:D16"/>
  </mergeCells>
  <conditionalFormatting sqref="E4:E15">
    <cfRule type="cellIs" dxfId="138" priority="2" stopIfTrue="1" operator="lessThan">
      <formula>0</formula>
    </cfRule>
  </conditionalFormatting>
  <conditionalFormatting sqref="E13:E15">
    <cfRule type="cellIs" dxfId="139"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4"/>
  <sheetViews>
    <sheetView showGridLines="0" showZeros="0" view="pageBreakPreview" zoomScaleNormal="100" zoomScaleSheetLayoutView="100" workbookViewId="0">
      <selection activeCell="B5" sqref="B5"/>
    </sheetView>
  </sheetViews>
  <sheetFormatPr defaultColWidth="9" defaultRowHeight="14.25" outlineLevelCol="4"/>
  <cols>
    <col min="1" max="1" width="50.7833333333333" style="283" customWidth="1"/>
    <col min="2" max="4" width="20.625" style="283" customWidth="1"/>
    <col min="5" max="5" width="4.20833333333333" style="283" hidden="1" customWidth="1"/>
    <col min="6" max="6" width="13.7833333333333" style="283"/>
    <col min="7" max="16384" width="9" style="283"/>
  </cols>
  <sheetData>
    <row r="1" ht="45" customHeight="1" spans="1:4">
      <c r="A1" s="223" t="s">
        <v>3067</v>
      </c>
      <c r="B1" s="223"/>
      <c r="C1" s="223"/>
      <c r="D1" s="223"/>
    </row>
    <row r="2" ht="20.1" customHeight="1" spans="1:4">
      <c r="A2" s="303"/>
      <c r="B2" s="304"/>
      <c r="C2" s="305"/>
      <c r="D2" s="306" t="s">
        <v>3068</v>
      </c>
    </row>
    <row r="3" ht="45" customHeight="1" spans="1:5">
      <c r="A3" s="255" t="s">
        <v>3069</v>
      </c>
      <c r="B3" s="142" t="s">
        <v>5</v>
      </c>
      <c r="C3" s="142" t="s">
        <v>6</v>
      </c>
      <c r="D3" s="142" t="s">
        <v>7</v>
      </c>
      <c r="E3" s="283" t="s">
        <v>2507</v>
      </c>
    </row>
    <row r="4" ht="36" customHeight="1" spans="1:5">
      <c r="A4" s="229" t="s">
        <v>3070</v>
      </c>
      <c r="B4" s="307"/>
      <c r="C4" s="307"/>
      <c r="D4" s="145"/>
      <c r="E4" s="308" t="str">
        <f t="shared" ref="E4:E41" si="0">IF(A4&lt;&gt;"",IF(SUM(B4:C4)&lt;&gt;0,"是","否"),"是")</f>
        <v>否</v>
      </c>
    </row>
    <row r="5" ht="36" customHeight="1" spans="1:5">
      <c r="A5" s="296" t="s">
        <v>3071</v>
      </c>
      <c r="B5" s="309"/>
      <c r="C5" s="310"/>
      <c r="D5" s="311"/>
      <c r="E5" s="308" t="str">
        <f t="shared" si="0"/>
        <v>否</v>
      </c>
    </row>
    <row r="6" ht="36" customHeight="1" spans="1:5">
      <c r="A6" s="296" t="s">
        <v>3072</v>
      </c>
      <c r="B6" s="309"/>
      <c r="C6" s="309"/>
      <c r="D6" s="311"/>
      <c r="E6" s="308" t="str">
        <f t="shared" si="0"/>
        <v>否</v>
      </c>
    </row>
    <row r="7" ht="36" customHeight="1" spans="1:5">
      <c r="A7" s="296" t="s">
        <v>3073</v>
      </c>
      <c r="B7" s="312"/>
      <c r="C7" s="310"/>
      <c r="D7" s="311"/>
      <c r="E7" s="308" t="str">
        <f t="shared" si="0"/>
        <v>否</v>
      </c>
    </row>
    <row r="8" ht="36" customHeight="1" spans="1:5">
      <c r="A8" s="296" t="s">
        <v>3074</v>
      </c>
      <c r="B8" s="309"/>
      <c r="C8" s="310"/>
      <c r="D8" s="311"/>
      <c r="E8" s="308" t="str">
        <f t="shared" si="0"/>
        <v>否</v>
      </c>
    </row>
    <row r="9" ht="36" customHeight="1" spans="1:5">
      <c r="A9" s="296" t="s">
        <v>3075</v>
      </c>
      <c r="B9" s="312"/>
      <c r="C9" s="310"/>
      <c r="D9" s="311"/>
      <c r="E9" s="308" t="str">
        <f t="shared" si="0"/>
        <v>否</v>
      </c>
    </row>
    <row r="10" ht="36" customHeight="1" spans="1:5">
      <c r="A10" s="296" t="s">
        <v>3076</v>
      </c>
      <c r="B10" s="309"/>
      <c r="C10" s="310"/>
      <c r="D10" s="311"/>
      <c r="E10" s="308" t="str">
        <f t="shared" si="0"/>
        <v>否</v>
      </c>
    </row>
    <row r="11" ht="36" customHeight="1" spans="1:5">
      <c r="A11" s="296" t="s">
        <v>3077</v>
      </c>
      <c r="B11" s="309"/>
      <c r="C11" s="310"/>
      <c r="D11" s="311"/>
      <c r="E11" s="308" t="str">
        <f t="shared" si="0"/>
        <v>否</v>
      </c>
    </row>
    <row r="12" ht="36" customHeight="1" spans="1:5">
      <c r="A12" s="296" t="s">
        <v>3078</v>
      </c>
      <c r="B12" s="309"/>
      <c r="C12" s="310"/>
      <c r="D12" s="311"/>
      <c r="E12" s="308" t="str">
        <f t="shared" si="0"/>
        <v>否</v>
      </c>
    </row>
    <row r="13" ht="36" customHeight="1" spans="1:5">
      <c r="A13" s="296" t="s">
        <v>3079</v>
      </c>
      <c r="B13" s="313"/>
      <c r="C13" s="309"/>
      <c r="D13" s="311"/>
      <c r="E13" s="308" t="str">
        <f t="shared" si="0"/>
        <v>否</v>
      </c>
    </row>
    <row r="14" ht="36" customHeight="1" spans="1:5">
      <c r="A14" s="296" t="s">
        <v>3080</v>
      </c>
      <c r="B14" s="313"/>
      <c r="C14" s="310"/>
      <c r="D14" s="311"/>
      <c r="E14" s="308" t="str">
        <f t="shared" si="0"/>
        <v>否</v>
      </c>
    </row>
    <row r="15" ht="36" customHeight="1" spans="1:5">
      <c r="A15" s="296" t="s">
        <v>3081</v>
      </c>
      <c r="B15" s="313"/>
      <c r="C15" s="314"/>
      <c r="D15" s="311"/>
      <c r="E15" s="308" t="str">
        <f t="shared" si="0"/>
        <v>否</v>
      </c>
    </row>
    <row r="16" ht="36" customHeight="1" spans="1:5">
      <c r="A16" s="296" t="s">
        <v>3082</v>
      </c>
      <c r="B16" s="313"/>
      <c r="C16" s="314"/>
      <c r="D16" s="311"/>
      <c r="E16" s="308" t="str">
        <f t="shared" si="0"/>
        <v>否</v>
      </c>
    </row>
    <row r="17" ht="36" customHeight="1" spans="1:5">
      <c r="A17" s="296" t="s">
        <v>3083</v>
      </c>
      <c r="B17" s="309"/>
      <c r="C17" s="310"/>
      <c r="D17" s="311"/>
      <c r="E17" s="308" t="str">
        <f t="shared" si="0"/>
        <v>否</v>
      </c>
    </row>
    <row r="18" ht="36" customHeight="1" spans="1:5">
      <c r="A18" s="296" t="s">
        <v>3084</v>
      </c>
      <c r="B18" s="313"/>
      <c r="C18" s="314"/>
      <c r="D18" s="311"/>
      <c r="E18" s="308" t="str">
        <f t="shared" si="0"/>
        <v>否</v>
      </c>
    </row>
    <row r="19" ht="36" customHeight="1" spans="1:5">
      <c r="A19" s="296" t="s">
        <v>3085</v>
      </c>
      <c r="B19" s="313"/>
      <c r="C19" s="314"/>
      <c r="D19" s="311"/>
      <c r="E19" s="308" t="str">
        <f t="shared" si="0"/>
        <v>否</v>
      </c>
    </row>
    <row r="20" ht="36" customHeight="1" spans="1:5">
      <c r="A20" s="296" t="s">
        <v>3086</v>
      </c>
      <c r="B20" s="309"/>
      <c r="C20" s="314"/>
      <c r="D20" s="311" t="str">
        <f>IF(B20&gt;0,C20/B20-1,IF(B20&lt;0,-(C20/B20-1),""))</f>
        <v/>
      </c>
      <c r="E20" s="308" t="str">
        <f t="shared" si="0"/>
        <v>否</v>
      </c>
    </row>
    <row r="21" ht="36" customHeight="1" spans="1:5">
      <c r="A21" s="296" t="s">
        <v>3087</v>
      </c>
      <c r="B21" s="313"/>
      <c r="C21" s="310"/>
      <c r="D21" s="311"/>
      <c r="E21" s="308" t="str">
        <f t="shared" si="0"/>
        <v>否</v>
      </c>
    </row>
    <row r="22" ht="36" customHeight="1" spans="1:5">
      <c r="A22" s="296" t="s">
        <v>3088</v>
      </c>
      <c r="B22" s="313"/>
      <c r="C22" s="310"/>
      <c r="D22" s="311"/>
      <c r="E22" s="308" t="str">
        <f t="shared" si="0"/>
        <v>否</v>
      </c>
    </row>
    <row r="23" ht="36" customHeight="1" spans="1:5">
      <c r="A23" s="229" t="s">
        <v>3089</v>
      </c>
      <c r="B23" s="307"/>
      <c r="C23" s="307"/>
      <c r="D23" s="145"/>
      <c r="E23" s="308" t="str">
        <f t="shared" si="0"/>
        <v>否</v>
      </c>
    </row>
    <row r="24" ht="36" customHeight="1" spans="1:5">
      <c r="A24" s="239" t="s">
        <v>3090</v>
      </c>
      <c r="B24" s="313"/>
      <c r="C24" s="310"/>
      <c r="D24" s="311"/>
      <c r="E24" s="308" t="str">
        <f t="shared" si="0"/>
        <v>否</v>
      </c>
    </row>
    <row r="25" ht="36" customHeight="1" spans="1:5">
      <c r="A25" s="239" t="s">
        <v>3091</v>
      </c>
      <c r="B25" s="313"/>
      <c r="C25" s="310"/>
      <c r="D25" s="311"/>
      <c r="E25" s="308" t="str">
        <f t="shared" si="0"/>
        <v>否</v>
      </c>
    </row>
    <row r="26" ht="36" customHeight="1" spans="1:5">
      <c r="A26" s="239" t="s">
        <v>3092</v>
      </c>
      <c r="B26" s="313"/>
      <c r="C26" s="310"/>
      <c r="D26" s="311"/>
      <c r="E26" s="308" t="str">
        <f t="shared" si="0"/>
        <v>否</v>
      </c>
    </row>
    <row r="27" ht="36" customHeight="1" spans="1:5">
      <c r="A27" s="239" t="s">
        <v>3093</v>
      </c>
      <c r="B27" s="313"/>
      <c r="C27" s="310"/>
      <c r="D27" s="311"/>
      <c r="E27" s="308" t="str">
        <f t="shared" si="0"/>
        <v>否</v>
      </c>
    </row>
    <row r="28" ht="36" customHeight="1" spans="1:5">
      <c r="A28" s="229" t="s">
        <v>3094</v>
      </c>
      <c r="B28" s="307"/>
      <c r="C28" s="307"/>
      <c r="D28" s="145"/>
      <c r="E28" s="308" t="str">
        <f t="shared" si="0"/>
        <v>否</v>
      </c>
    </row>
    <row r="29" ht="36" customHeight="1" spans="1:5">
      <c r="A29" s="239" t="s">
        <v>3095</v>
      </c>
      <c r="B29" s="313"/>
      <c r="C29" s="310"/>
      <c r="D29" s="311"/>
      <c r="E29" s="308" t="str">
        <f t="shared" si="0"/>
        <v>否</v>
      </c>
    </row>
    <row r="30" ht="36" customHeight="1" spans="1:5">
      <c r="A30" s="239" t="s">
        <v>3096</v>
      </c>
      <c r="B30" s="309"/>
      <c r="C30" s="310"/>
      <c r="D30" s="311"/>
      <c r="E30" s="308" t="str">
        <f t="shared" si="0"/>
        <v>否</v>
      </c>
    </row>
    <row r="31" ht="36" customHeight="1" spans="1:5">
      <c r="A31" s="239" t="s">
        <v>3097</v>
      </c>
      <c r="B31" s="313"/>
      <c r="C31" s="310"/>
      <c r="D31" s="311"/>
      <c r="E31" s="308" t="str">
        <f t="shared" si="0"/>
        <v>否</v>
      </c>
    </row>
    <row r="32" ht="36" customHeight="1" spans="1:5">
      <c r="A32" s="229" t="s">
        <v>3098</v>
      </c>
      <c r="B32" s="307"/>
      <c r="C32" s="307"/>
      <c r="D32" s="145"/>
      <c r="E32" s="308" t="str">
        <f t="shared" si="0"/>
        <v>否</v>
      </c>
    </row>
    <row r="33" ht="36" customHeight="1" spans="1:5">
      <c r="A33" s="239" t="s">
        <v>3099</v>
      </c>
      <c r="B33" s="309"/>
      <c r="C33" s="315"/>
      <c r="D33" s="311"/>
      <c r="E33" s="308" t="str">
        <f t="shared" si="0"/>
        <v>否</v>
      </c>
    </row>
    <row r="34" ht="36" customHeight="1" spans="1:5">
      <c r="A34" s="239" t="s">
        <v>3100</v>
      </c>
      <c r="B34" s="313"/>
      <c r="C34" s="315"/>
      <c r="D34" s="311"/>
      <c r="E34" s="308" t="str">
        <f t="shared" si="0"/>
        <v>否</v>
      </c>
    </row>
    <row r="35" ht="36" customHeight="1" spans="1:5">
      <c r="A35" s="239" t="s">
        <v>3101</v>
      </c>
      <c r="B35" s="313"/>
      <c r="C35" s="314"/>
      <c r="D35" s="311"/>
      <c r="E35" s="308" t="str">
        <f t="shared" si="0"/>
        <v>否</v>
      </c>
    </row>
    <row r="36" ht="36" customHeight="1" spans="1:5">
      <c r="A36" s="229" t="s">
        <v>3102</v>
      </c>
      <c r="B36" s="316"/>
      <c r="C36" s="317"/>
      <c r="D36" s="145"/>
      <c r="E36" s="308" t="str">
        <f t="shared" si="0"/>
        <v>否</v>
      </c>
    </row>
    <row r="37" ht="36" customHeight="1" spans="1:5">
      <c r="A37" s="318" t="s">
        <v>3103</v>
      </c>
      <c r="B37" s="307"/>
      <c r="C37" s="307"/>
      <c r="D37" s="145"/>
      <c r="E37" s="308" t="str">
        <f t="shared" si="0"/>
        <v>否</v>
      </c>
    </row>
    <row r="38" ht="36" customHeight="1" spans="1:5">
      <c r="A38" s="319" t="s">
        <v>59</v>
      </c>
      <c r="B38" s="309">
        <v>4</v>
      </c>
      <c r="C38" s="315">
        <v>4</v>
      </c>
      <c r="D38" s="145"/>
      <c r="E38" s="308" t="str">
        <f t="shared" si="0"/>
        <v>是</v>
      </c>
    </row>
    <row r="39" ht="36" customHeight="1" spans="1:5">
      <c r="A39" s="319" t="s">
        <v>3104</v>
      </c>
      <c r="B39" s="307"/>
      <c r="C39" s="317"/>
      <c r="D39" s="145"/>
      <c r="E39" s="308" t="str">
        <f t="shared" si="0"/>
        <v>否</v>
      </c>
    </row>
    <row r="40" ht="36" customHeight="1" spans="1:5">
      <c r="A40" s="319" t="s">
        <v>3105</v>
      </c>
      <c r="B40" s="309"/>
      <c r="C40" s="315"/>
      <c r="D40" s="145"/>
      <c r="E40" s="308" t="str">
        <f t="shared" si="0"/>
        <v>否</v>
      </c>
    </row>
    <row r="41" ht="36" customHeight="1" spans="1:5">
      <c r="A41" s="318" t="s">
        <v>69</v>
      </c>
      <c r="B41" s="307">
        <v>4</v>
      </c>
      <c r="C41" s="307">
        <v>4</v>
      </c>
      <c r="D41" s="145"/>
      <c r="E41" s="308" t="str">
        <f t="shared" si="0"/>
        <v>是</v>
      </c>
    </row>
    <row r="42" spans="2:2">
      <c r="B42" s="302"/>
    </row>
    <row r="43" spans="2:3">
      <c r="B43" s="302"/>
      <c r="C43" s="302"/>
    </row>
    <row r="44" spans="2:2">
      <c r="B44" s="302"/>
    </row>
    <row r="45" spans="2:3">
      <c r="B45" s="302"/>
      <c r="C45" s="302"/>
    </row>
    <row r="46" spans="2:2">
      <c r="B46" s="302"/>
    </row>
    <row r="47" spans="2:2">
      <c r="B47" s="302"/>
    </row>
    <row r="48" spans="2:3">
      <c r="B48" s="302"/>
      <c r="C48" s="302"/>
    </row>
    <row r="49" spans="2:2">
      <c r="B49" s="302"/>
    </row>
    <row r="50" spans="2:2">
      <c r="B50" s="302"/>
    </row>
    <row r="51" spans="2:2">
      <c r="B51" s="302"/>
    </row>
    <row r="52" spans="2:2">
      <c r="B52" s="302"/>
    </row>
    <row r="53" spans="2:3">
      <c r="B53" s="302"/>
      <c r="C53" s="302"/>
    </row>
    <row r="54" spans="2:2">
      <c r="B54" s="302"/>
    </row>
  </sheetData>
  <mergeCells count="1">
    <mergeCell ref="A1:D1"/>
  </mergeCells>
  <conditionalFormatting sqref="E3:F4 F5:F39 E5:E41">
    <cfRule type="cellIs" dxfId="140" priority="2" stopIfTrue="1" operator="lessThanOrEqual">
      <formula>-1</formula>
    </cfRule>
  </conditionalFormatting>
  <conditionalFormatting sqref="E4:F4 F5:F7 E5:E41">
    <cfRule type="cellIs" dxfId="141"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1"/>
  <sheetViews>
    <sheetView showGridLines="0" showZeros="0" view="pageBreakPreview" zoomScaleNormal="100" zoomScaleSheetLayoutView="100" topLeftCell="A15" workbookViewId="0">
      <selection activeCell="B7" sqref="B7"/>
    </sheetView>
  </sheetViews>
  <sheetFormatPr defaultColWidth="9" defaultRowHeight="14.25" outlineLevelCol="4"/>
  <cols>
    <col min="1" max="1" width="50.7833333333333" style="248" customWidth="1"/>
    <col min="2" max="2" width="20.625" style="248" customWidth="1"/>
    <col min="3" max="3" width="20.625" style="283" customWidth="1"/>
    <col min="4" max="4" width="20.625" style="248" customWidth="1"/>
    <col min="5" max="5" width="4.78333333333333" style="248" hidden="1" customWidth="1"/>
    <col min="6" max="16384" width="9" style="248"/>
  </cols>
  <sheetData>
    <row r="1" ht="45" customHeight="1" spans="1:5">
      <c r="A1" s="284" t="s">
        <v>3106</v>
      </c>
      <c r="B1" s="284"/>
      <c r="C1" s="284"/>
      <c r="D1" s="284"/>
      <c r="E1" s="285"/>
    </row>
    <row r="2" ht="20.1" customHeight="1" spans="1:5">
      <c r="A2" s="286"/>
      <c r="B2" s="286"/>
      <c r="C2" s="286"/>
      <c r="D2" s="287" t="s">
        <v>2</v>
      </c>
      <c r="E2" s="288"/>
    </row>
    <row r="3" ht="45" customHeight="1" spans="1:5">
      <c r="A3" s="289" t="s">
        <v>4</v>
      </c>
      <c r="B3" s="227" t="s">
        <v>5</v>
      </c>
      <c r="C3" s="227" t="s">
        <v>6</v>
      </c>
      <c r="D3" s="227" t="s">
        <v>7</v>
      </c>
      <c r="E3" s="290" t="s">
        <v>2507</v>
      </c>
    </row>
    <row r="4" ht="35.1" customHeight="1" spans="1:5">
      <c r="A4" s="229" t="s">
        <v>3107</v>
      </c>
      <c r="B4" s="291"/>
      <c r="C4" s="291"/>
      <c r="D4" s="145"/>
      <c r="E4" s="292" t="str">
        <f t="shared" ref="E4:E28" si="0">IF(A4&lt;&gt;"",IF(SUM(B4:C4)&lt;&gt;0,"是","否"),"是")</f>
        <v>否</v>
      </c>
    </row>
    <row r="5" ht="35.1" customHeight="1" spans="1:5">
      <c r="A5" s="233" t="s">
        <v>3108</v>
      </c>
      <c r="B5" s="293"/>
      <c r="C5" s="293"/>
      <c r="D5" s="265"/>
      <c r="E5" s="292" t="str">
        <f t="shared" si="0"/>
        <v>否</v>
      </c>
    </row>
    <row r="6" ht="35.1" customHeight="1" spans="1:5">
      <c r="A6" s="233" t="s">
        <v>3109</v>
      </c>
      <c r="B6" s="293"/>
      <c r="C6" s="293"/>
      <c r="D6" s="265"/>
      <c r="E6" s="292" t="str">
        <f t="shared" si="0"/>
        <v>否</v>
      </c>
    </row>
    <row r="7" ht="35.1" customHeight="1" spans="1:5">
      <c r="A7" s="233" t="s">
        <v>3110</v>
      </c>
      <c r="B7" s="293">
        <v>4</v>
      </c>
      <c r="C7" s="293">
        <v>4</v>
      </c>
      <c r="D7" s="145">
        <f>IF(B7&gt;0,C7/B7-1,IF(B7&lt;0,-(C7/B7-1),""))</f>
        <v>0</v>
      </c>
      <c r="E7" s="292" t="str">
        <f t="shared" si="0"/>
        <v>是</v>
      </c>
    </row>
    <row r="8" ht="35.1" customHeight="1" spans="1:5">
      <c r="A8" s="233" t="s">
        <v>3111</v>
      </c>
      <c r="B8" s="293"/>
      <c r="C8" s="293"/>
      <c r="D8" s="145" t="str">
        <f>IF(B8&gt;0,C8/B8-1,IF(B8&lt;0,-(C8/B8-1),""))</f>
        <v/>
      </c>
      <c r="E8" s="292" t="str">
        <f t="shared" si="0"/>
        <v>否</v>
      </c>
    </row>
    <row r="9" ht="35.1" customHeight="1" spans="1:5">
      <c r="A9" s="233" t="s">
        <v>3112</v>
      </c>
      <c r="B9" s="294"/>
      <c r="C9" s="294"/>
      <c r="D9" s="260" t="str">
        <f>IF(B9&gt;0,C9/B9-1,IF(B9&lt;0,-(C9/B9-1),""))</f>
        <v/>
      </c>
      <c r="E9" s="292" t="str">
        <f t="shared" si="0"/>
        <v>否</v>
      </c>
    </row>
    <row r="10" ht="35.1" customHeight="1" spans="1:5">
      <c r="A10" s="233" t="s">
        <v>3113</v>
      </c>
      <c r="B10" s="293"/>
      <c r="C10" s="293"/>
      <c r="D10" s="265"/>
      <c r="E10" s="292" t="str">
        <f t="shared" si="0"/>
        <v>否</v>
      </c>
    </row>
    <row r="11" ht="35.1" customHeight="1" spans="1:5">
      <c r="A11" s="229" t="s">
        <v>3114</v>
      </c>
      <c r="B11" s="295"/>
      <c r="C11" s="295"/>
      <c r="D11" s="268"/>
      <c r="E11" s="292" t="str">
        <f t="shared" si="0"/>
        <v>否</v>
      </c>
    </row>
    <row r="12" ht="35.1" customHeight="1" spans="1:5">
      <c r="A12" s="233" t="s">
        <v>3115</v>
      </c>
      <c r="B12" s="293"/>
      <c r="C12" s="293"/>
      <c r="D12" s="265"/>
      <c r="E12" s="292" t="str">
        <f t="shared" si="0"/>
        <v>否</v>
      </c>
    </row>
    <row r="13" ht="35.1" customHeight="1" spans="1:5">
      <c r="A13" s="233" t="s">
        <v>3116</v>
      </c>
      <c r="B13" s="293"/>
      <c r="C13" s="293"/>
      <c r="D13" s="265"/>
      <c r="E13" s="292" t="str">
        <f t="shared" si="0"/>
        <v>否</v>
      </c>
    </row>
    <row r="14" ht="35.1" customHeight="1" spans="1:5">
      <c r="A14" s="233" t="s">
        <v>3117</v>
      </c>
      <c r="B14" s="294"/>
      <c r="C14" s="294"/>
      <c r="D14" s="260" t="str">
        <f>IF(B14&gt;0,C14/B14-1,IF(B14&lt;0,-(C14/B14-1),""))</f>
        <v/>
      </c>
      <c r="E14" s="292" t="str">
        <f t="shared" si="0"/>
        <v>否</v>
      </c>
    </row>
    <row r="15" ht="35.1" customHeight="1" spans="1:5">
      <c r="A15" s="233" t="s">
        <v>3118</v>
      </c>
      <c r="B15" s="294"/>
      <c r="C15" s="294"/>
      <c r="D15" s="260" t="str">
        <f>IF(B15&gt;0,C15/B15-1,IF(B15&lt;0,-(C15/B15-1),""))</f>
        <v/>
      </c>
      <c r="E15" s="292" t="str">
        <f t="shared" si="0"/>
        <v>否</v>
      </c>
    </row>
    <row r="16" ht="35.1" customHeight="1" spans="1:5">
      <c r="A16" s="233" t="s">
        <v>3119</v>
      </c>
      <c r="B16" s="293"/>
      <c r="C16" s="293"/>
      <c r="D16" s="265"/>
      <c r="E16" s="292" t="str">
        <f t="shared" si="0"/>
        <v>否</v>
      </c>
    </row>
    <row r="17" s="282" customFormat="1" ht="35.1" customHeight="1" spans="1:5">
      <c r="A17" s="229" t="s">
        <v>3120</v>
      </c>
      <c r="B17" s="295"/>
      <c r="C17" s="295"/>
      <c r="D17" s="268"/>
      <c r="E17" s="292" t="str">
        <f t="shared" si="0"/>
        <v>否</v>
      </c>
    </row>
    <row r="18" ht="35.1" customHeight="1" spans="1:5">
      <c r="A18" s="233" t="s">
        <v>3121</v>
      </c>
      <c r="B18" s="293"/>
      <c r="C18" s="293"/>
      <c r="D18" s="268"/>
      <c r="E18" s="292" t="str">
        <f t="shared" si="0"/>
        <v>否</v>
      </c>
    </row>
    <row r="19" ht="35.1" customHeight="1" spans="1:5">
      <c r="A19" s="229" t="s">
        <v>3122</v>
      </c>
      <c r="B19" s="295"/>
      <c r="C19" s="295"/>
      <c r="D19" s="268"/>
      <c r="E19" s="292" t="str">
        <f t="shared" si="0"/>
        <v>否</v>
      </c>
    </row>
    <row r="20" ht="35.1" customHeight="1" spans="1:5">
      <c r="A20" s="296" t="s">
        <v>3123</v>
      </c>
      <c r="B20" s="293"/>
      <c r="C20" s="293"/>
      <c r="D20" s="265"/>
      <c r="E20" s="292" t="str">
        <f t="shared" si="0"/>
        <v>否</v>
      </c>
    </row>
    <row r="21" ht="35.1" customHeight="1" spans="1:5">
      <c r="A21" s="229" t="s">
        <v>3124</v>
      </c>
      <c r="B21" s="295"/>
      <c r="C21" s="295"/>
      <c r="D21" s="268"/>
      <c r="E21" s="292" t="str">
        <f t="shared" si="0"/>
        <v>否</v>
      </c>
    </row>
    <row r="22" ht="35.1" customHeight="1" spans="1:5">
      <c r="A22" s="233" t="s">
        <v>3125</v>
      </c>
      <c r="B22" s="293"/>
      <c r="C22" s="293"/>
      <c r="D22" s="265"/>
      <c r="E22" s="292" t="str">
        <f t="shared" si="0"/>
        <v>否</v>
      </c>
    </row>
    <row r="23" ht="35.1" customHeight="1" spans="1:5">
      <c r="A23" s="276" t="s">
        <v>3126</v>
      </c>
      <c r="B23" s="295">
        <v>4</v>
      </c>
      <c r="C23" s="295">
        <v>4</v>
      </c>
      <c r="D23" s="145">
        <f>IF(B23&gt;0,C23/B23-1,IF(B23&lt;0,-(C23/B23-1),""))</f>
        <v>0</v>
      </c>
      <c r="E23" s="292" t="str">
        <f t="shared" si="0"/>
        <v>是</v>
      </c>
    </row>
    <row r="24" ht="35.1" customHeight="1" spans="1:5">
      <c r="A24" s="297" t="s">
        <v>122</v>
      </c>
      <c r="B24" s="295"/>
      <c r="C24" s="295"/>
      <c r="D24" s="268"/>
      <c r="E24" s="292" t="str">
        <f t="shared" si="0"/>
        <v>否</v>
      </c>
    </row>
    <row r="25" ht="35.1" customHeight="1" spans="1:5">
      <c r="A25" s="298" t="s">
        <v>3127</v>
      </c>
      <c r="B25" s="294"/>
      <c r="C25" s="294"/>
      <c r="D25" s="299"/>
      <c r="E25" s="292" t="str">
        <f t="shared" si="0"/>
        <v>否</v>
      </c>
    </row>
    <row r="26" ht="35.1" customHeight="1" spans="1:5">
      <c r="A26" s="300" t="s">
        <v>3128</v>
      </c>
      <c r="B26" s="293"/>
      <c r="C26" s="293"/>
      <c r="D26" s="268"/>
      <c r="E26" s="292" t="str">
        <f t="shared" si="0"/>
        <v>否</v>
      </c>
    </row>
    <row r="27" ht="35.1" customHeight="1" spans="1:5">
      <c r="A27" s="301" t="s">
        <v>3129</v>
      </c>
      <c r="B27" s="295"/>
      <c r="C27" s="295"/>
      <c r="D27" s="268"/>
      <c r="E27" s="292" t="str">
        <f t="shared" si="0"/>
        <v>否</v>
      </c>
    </row>
    <row r="28" ht="35.1" customHeight="1" spans="1:5">
      <c r="A28" s="240" t="s">
        <v>129</v>
      </c>
      <c r="B28" s="295">
        <v>4</v>
      </c>
      <c r="C28" s="295">
        <v>4</v>
      </c>
      <c r="D28" s="145">
        <f>IF(B28&gt;0,C28/B28-1,IF(B28&lt;0,-(C28/B28-1),""))</f>
        <v>0</v>
      </c>
      <c r="E28" s="292" t="str">
        <f t="shared" si="0"/>
        <v>是</v>
      </c>
    </row>
    <row r="29" spans="2:2">
      <c r="B29" s="280"/>
    </row>
    <row r="30" spans="2:3">
      <c r="B30" s="280"/>
      <c r="C30" s="302"/>
    </row>
    <row r="31" spans="2:2">
      <c r="B31" s="280"/>
    </row>
    <row r="32" spans="2:3">
      <c r="B32" s="280"/>
      <c r="C32" s="302"/>
    </row>
    <row r="33" spans="2:2">
      <c r="B33" s="280"/>
    </row>
    <row r="34" spans="2:2">
      <c r="B34" s="280"/>
    </row>
    <row r="35" spans="2:3">
      <c r="B35" s="280"/>
      <c r="C35" s="302"/>
    </row>
    <row r="36" spans="2:2">
      <c r="B36" s="280"/>
    </row>
    <row r="37" spans="2:2">
      <c r="B37" s="280"/>
    </row>
    <row r="38" spans="2:2">
      <c r="B38" s="280"/>
    </row>
    <row r="39" spans="2:2">
      <c r="B39" s="280"/>
    </row>
    <row r="40" spans="2:3">
      <c r="B40" s="280"/>
      <c r="C40" s="302"/>
    </row>
    <row r="41" spans="2:2">
      <c r="B41" s="280"/>
    </row>
  </sheetData>
  <mergeCells count="1">
    <mergeCell ref="A1:D1"/>
  </mergeCells>
  <conditionalFormatting sqref="E29">
    <cfRule type="cellIs" dxfId="142" priority="1" stopIfTrue="1" operator="lessThanOrEqual">
      <formula>-1</formula>
    </cfRule>
  </conditionalFormatting>
  <conditionalFormatting sqref="E3:E29 D5:D28">
    <cfRule type="cellIs" dxfId="14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E48"/>
  <sheetViews>
    <sheetView showGridLines="0" showZeros="0" view="pageBreakPreview" zoomScaleNormal="100" zoomScaleSheetLayoutView="100" workbookViewId="0">
      <selection activeCell="A5" sqref="A5"/>
    </sheetView>
  </sheetViews>
  <sheetFormatPr defaultColWidth="9" defaultRowHeight="20.25" outlineLevelCol="4"/>
  <cols>
    <col min="1" max="1" width="52.6666666666667" style="248" customWidth="1"/>
    <col min="2" max="2" width="20.625" style="248" customWidth="1"/>
    <col min="3" max="3" width="20.625" style="249" customWidth="1"/>
    <col min="4" max="4" width="20.625" style="248" customWidth="1"/>
    <col min="5" max="5" width="4.44166666666667" style="248" hidden="1" customWidth="1"/>
    <col min="6" max="16384" width="9" style="248"/>
  </cols>
  <sheetData>
    <row r="1" ht="45" customHeight="1" spans="1:4">
      <c r="A1" s="250" t="s">
        <v>3130</v>
      </c>
      <c r="B1" s="250"/>
      <c r="C1" s="251"/>
      <c r="D1" s="250"/>
    </row>
    <row r="2" ht="20.1" customHeight="1" spans="1:4">
      <c r="A2" s="252"/>
      <c r="B2" s="252"/>
      <c r="C2" s="253"/>
      <c r="D2" s="254" t="s">
        <v>2</v>
      </c>
    </row>
    <row r="3" ht="45" customHeight="1" spans="1:5">
      <c r="A3" s="255" t="s">
        <v>3069</v>
      </c>
      <c r="B3" s="227" t="s">
        <v>5</v>
      </c>
      <c r="C3" s="227" t="s">
        <v>6</v>
      </c>
      <c r="D3" s="227" t="s">
        <v>7</v>
      </c>
      <c r="E3" s="248" t="s">
        <v>2507</v>
      </c>
    </row>
    <row r="4" ht="36" customHeight="1" spans="1:5">
      <c r="A4" s="229" t="s">
        <v>3131</v>
      </c>
      <c r="B4" s="144"/>
      <c r="C4" s="256"/>
      <c r="D4" s="145"/>
      <c r="E4" s="232" t="str">
        <f t="shared" ref="E4:E35" si="0">IF(A4&lt;&gt;"",IF(SUM(B4:C4)&lt;&gt;0,"是","否"),"是")</f>
        <v>否</v>
      </c>
    </row>
    <row r="5" ht="36" customHeight="1" spans="1:5">
      <c r="A5" s="239" t="s">
        <v>3071</v>
      </c>
      <c r="B5" s="144"/>
      <c r="C5" s="257"/>
      <c r="D5" s="258"/>
      <c r="E5" s="232" t="str">
        <f t="shared" si="0"/>
        <v>否</v>
      </c>
    </row>
    <row r="6" ht="36" hidden="1" customHeight="1" spans="1:5">
      <c r="A6" s="239" t="s">
        <v>3072</v>
      </c>
      <c r="B6" s="230"/>
      <c r="C6" s="259"/>
      <c r="D6" s="260" t="str">
        <f>IF(B6&gt;0,C6/B6-1,IF(B6&lt;0,-(C6/B6-1),""))</f>
        <v/>
      </c>
      <c r="E6" s="232" t="str">
        <f t="shared" si="0"/>
        <v>否</v>
      </c>
    </row>
    <row r="7" ht="36" customHeight="1" spans="1:5">
      <c r="A7" s="239" t="s">
        <v>3073</v>
      </c>
      <c r="B7" s="261"/>
      <c r="C7" s="257"/>
      <c r="D7" s="262"/>
      <c r="E7" s="232" t="str">
        <f t="shared" si="0"/>
        <v>否</v>
      </c>
    </row>
    <row r="8" ht="36" hidden="1" customHeight="1" spans="1:5">
      <c r="A8" s="239" t="s">
        <v>3074</v>
      </c>
      <c r="B8" s="263"/>
      <c r="C8" s="259">
        <v>0</v>
      </c>
      <c r="D8" s="260" t="str">
        <f>IF(B8&gt;0,C8/B8-1,IF(B8&lt;0,-(C8/B8-1),""))</f>
        <v/>
      </c>
      <c r="E8" s="232" t="str">
        <f t="shared" si="0"/>
        <v>否</v>
      </c>
    </row>
    <row r="9" ht="36" customHeight="1" spans="1:5">
      <c r="A9" s="239" t="s">
        <v>3075</v>
      </c>
      <c r="B9" s="261"/>
      <c r="C9" s="257"/>
      <c r="D9" s="262"/>
      <c r="E9" s="232" t="str">
        <f t="shared" si="0"/>
        <v>否</v>
      </c>
    </row>
    <row r="10" ht="36" customHeight="1" spans="1:5">
      <c r="A10" s="239" t="s">
        <v>3078</v>
      </c>
      <c r="B10" s="264"/>
      <c r="C10" s="257"/>
      <c r="D10" s="265"/>
      <c r="E10" s="232" t="str">
        <f t="shared" si="0"/>
        <v>否</v>
      </c>
    </row>
    <row r="11" ht="36" customHeight="1" spans="1:5">
      <c r="A11" s="239" t="s">
        <v>3079</v>
      </c>
      <c r="B11" s="264"/>
      <c r="C11" s="266"/>
      <c r="D11" s="262"/>
      <c r="E11" s="232" t="str">
        <f t="shared" si="0"/>
        <v>否</v>
      </c>
    </row>
    <row r="12" ht="36" customHeight="1" spans="1:5">
      <c r="A12" s="239" t="s">
        <v>3080</v>
      </c>
      <c r="B12" s="261"/>
      <c r="C12" s="267"/>
      <c r="D12" s="262"/>
      <c r="E12" s="232" t="str">
        <f t="shared" si="0"/>
        <v>否</v>
      </c>
    </row>
    <row r="13" ht="36" customHeight="1" spans="1:5">
      <c r="A13" s="239" t="s">
        <v>3081</v>
      </c>
      <c r="B13" s="261"/>
      <c r="C13" s="257"/>
      <c r="D13" s="262"/>
      <c r="E13" s="232" t="str">
        <f t="shared" si="0"/>
        <v>否</v>
      </c>
    </row>
    <row r="14" ht="36" customHeight="1" spans="1:5">
      <c r="A14" s="239" t="s">
        <v>3077</v>
      </c>
      <c r="B14" s="261"/>
      <c r="C14" s="257"/>
      <c r="D14" s="262"/>
      <c r="E14" s="232" t="str">
        <f t="shared" si="0"/>
        <v>否</v>
      </c>
    </row>
    <row r="15" ht="36" customHeight="1" spans="1:5">
      <c r="A15" s="239" t="s">
        <v>3132</v>
      </c>
      <c r="B15" s="261"/>
      <c r="C15" s="266"/>
      <c r="D15" s="262"/>
      <c r="E15" s="232" t="str">
        <f t="shared" si="0"/>
        <v>否</v>
      </c>
    </row>
    <row r="16" ht="36" customHeight="1" spans="1:5">
      <c r="A16" s="239" t="s">
        <v>3083</v>
      </c>
      <c r="B16" s="261"/>
      <c r="C16" s="257"/>
      <c r="D16" s="262"/>
      <c r="E16" s="232" t="str">
        <f t="shared" si="0"/>
        <v>否</v>
      </c>
    </row>
    <row r="17" ht="36" customHeight="1" spans="1:5">
      <c r="A17" s="239" t="s">
        <v>3084</v>
      </c>
      <c r="B17" s="261"/>
      <c r="C17" s="257"/>
      <c r="D17" s="262"/>
      <c r="E17" s="232" t="str">
        <f t="shared" si="0"/>
        <v>否</v>
      </c>
    </row>
    <row r="18" ht="36" customHeight="1" spans="1:5">
      <c r="A18" s="239" t="s">
        <v>3085</v>
      </c>
      <c r="B18" s="261"/>
      <c r="C18" s="257"/>
      <c r="D18" s="262"/>
      <c r="E18" s="232" t="str">
        <f t="shared" si="0"/>
        <v>否</v>
      </c>
    </row>
    <row r="19" ht="36" hidden="1" customHeight="1" spans="1:5">
      <c r="A19" s="239" t="s">
        <v>3087</v>
      </c>
      <c r="B19" s="263"/>
      <c r="C19" s="259"/>
      <c r="D19" s="260" t="str">
        <f t="shared" ref="D19:D27" si="1">IF(B19&gt;0,C19/B19-1,IF(B19&lt;0,-(C19/B19-1),""))</f>
        <v/>
      </c>
      <c r="E19" s="232" t="str">
        <f t="shared" si="0"/>
        <v>否</v>
      </c>
    </row>
    <row r="20" ht="36" customHeight="1" spans="1:5">
      <c r="A20" s="239" t="s">
        <v>3088</v>
      </c>
      <c r="B20" s="261"/>
      <c r="C20" s="257"/>
      <c r="D20" s="268" t="str">
        <f t="shared" si="1"/>
        <v/>
      </c>
      <c r="E20" s="232" t="str">
        <f t="shared" si="0"/>
        <v>否</v>
      </c>
    </row>
    <row r="21" ht="36" customHeight="1" spans="1:5">
      <c r="A21" s="229" t="s">
        <v>3133</v>
      </c>
      <c r="B21" s="269"/>
      <c r="C21" s="269"/>
      <c r="D21" s="258"/>
      <c r="E21" s="232" t="str">
        <f t="shared" si="0"/>
        <v>否</v>
      </c>
    </row>
    <row r="22" ht="36" customHeight="1" spans="1:5">
      <c r="A22" s="239" t="s">
        <v>3090</v>
      </c>
      <c r="B22" s="270"/>
      <c r="C22" s="270"/>
      <c r="D22" s="262"/>
      <c r="E22" s="232" t="str">
        <f t="shared" si="0"/>
        <v>否</v>
      </c>
    </row>
    <row r="23" ht="36" hidden="1" customHeight="1" spans="1:5">
      <c r="A23" s="239" t="s">
        <v>3091</v>
      </c>
      <c r="B23" s="270">
        <v>0</v>
      </c>
      <c r="C23" s="271"/>
      <c r="D23" s="262" t="str">
        <f t="shared" si="1"/>
        <v/>
      </c>
      <c r="E23" s="232" t="str">
        <f t="shared" si="0"/>
        <v>否</v>
      </c>
    </row>
    <row r="24" ht="36" hidden="1" customHeight="1" spans="1:5">
      <c r="A24" s="229" t="s">
        <v>3134</v>
      </c>
      <c r="B24" s="236"/>
      <c r="C24" s="272">
        <f>SUM(C25:C27)</f>
        <v>0</v>
      </c>
      <c r="D24" s="260" t="str">
        <f t="shared" si="1"/>
        <v/>
      </c>
      <c r="E24" s="232" t="str">
        <f t="shared" si="0"/>
        <v>否</v>
      </c>
    </row>
    <row r="25" ht="36" hidden="1" customHeight="1" spans="1:5">
      <c r="A25" s="239" t="s">
        <v>3135</v>
      </c>
      <c r="B25" s="230"/>
      <c r="C25" s="273"/>
      <c r="D25" s="260" t="str">
        <f t="shared" si="1"/>
        <v/>
      </c>
      <c r="E25" s="232" t="str">
        <f t="shared" si="0"/>
        <v>否</v>
      </c>
    </row>
    <row r="26" ht="36" hidden="1" customHeight="1" spans="1:5">
      <c r="A26" s="239" t="s">
        <v>3136</v>
      </c>
      <c r="B26" s="230"/>
      <c r="C26" s="273"/>
      <c r="D26" s="260" t="str">
        <f t="shared" si="1"/>
        <v/>
      </c>
      <c r="E26" s="232" t="str">
        <f t="shared" si="0"/>
        <v>否</v>
      </c>
    </row>
    <row r="27" ht="36" hidden="1" customHeight="1" spans="1:5">
      <c r="A27" s="239" t="s">
        <v>3137</v>
      </c>
      <c r="B27" s="147"/>
      <c r="C27" s="271">
        <f>SUM(C28:C29)</f>
        <v>0</v>
      </c>
      <c r="D27" s="260" t="str">
        <f t="shared" si="1"/>
        <v/>
      </c>
      <c r="E27" s="232" t="str">
        <f t="shared" si="0"/>
        <v>否</v>
      </c>
    </row>
    <row r="28" ht="36" customHeight="1" spans="1:5">
      <c r="A28" s="229" t="s">
        <v>3138</v>
      </c>
      <c r="B28" s="236"/>
      <c r="C28" s="236"/>
      <c r="D28" s="258"/>
      <c r="E28" s="232" t="str">
        <f t="shared" si="0"/>
        <v>否</v>
      </c>
    </row>
    <row r="29" ht="36" customHeight="1" spans="1:5">
      <c r="A29" s="239" t="s">
        <v>3100</v>
      </c>
      <c r="B29" s="147"/>
      <c r="C29" s="274"/>
      <c r="D29" s="265"/>
      <c r="E29" s="232" t="str">
        <f t="shared" si="0"/>
        <v>否</v>
      </c>
    </row>
    <row r="30" ht="36" customHeight="1" spans="1:5">
      <c r="A30" s="229" t="s">
        <v>3139</v>
      </c>
      <c r="B30" s="245"/>
      <c r="C30" s="275"/>
      <c r="D30" s="268"/>
      <c r="E30" s="232" t="str">
        <f t="shared" si="0"/>
        <v>否</v>
      </c>
    </row>
    <row r="31" ht="36" customHeight="1" spans="1:5">
      <c r="A31" s="276" t="s">
        <v>3140</v>
      </c>
      <c r="B31" s="144"/>
      <c r="C31" s="144"/>
      <c r="D31" s="268" t="str">
        <f t="shared" ref="D31:D35" si="2">IF(B31&gt;0,C31/B31-1,IF(B31&lt;0,-(C31/B31-1),""))</f>
        <v/>
      </c>
      <c r="E31" s="232" t="str">
        <f t="shared" si="0"/>
        <v>否</v>
      </c>
    </row>
    <row r="32" ht="36" customHeight="1" spans="1:5">
      <c r="A32" s="277" t="s">
        <v>59</v>
      </c>
      <c r="B32" s="236">
        <v>4</v>
      </c>
      <c r="C32" s="236">
        <v>4</v>
      </c>
      <c r="D32" s="231">
        <f t="shared" si="2"/>
        <v>0</v>
      </c>
      <c r="E32" s="232" t="str">
        <f t="shared" si="0"/>
        <v>是</v>
      </c>
    </row>
    <row r="33" ht="36" customHeight="1" spans="1:5">
      <c r="A33" s="278" t="s">
        <v>3104</v>
      </c>
      <c r="B33" s="279"/>
      <c r="C33" s="236"/>
      <c r="D33" s="258"/>
      <c r="E33" s="232" t="str">
        <f t="shared" si="0"/>
        <v>否</v>
      </c>
    </row>
    <row r="34" ht="36" hidden="1" customHeight="1" spans="1:5">
      <c r="A34" s="277" t="s">
        <v>3105</v>
      </c>
      <c r="B34" s="144"/>
      <c r="C34" s="156"/>
      <c r="D34" s="258"/>
      <c r="E34" s="232" t="str">
        <f t="shared" si="0"/>
        <v>否</v>
      </c>
    </row>
    <row r="35" ht="36" customHeight="1" spans="1:5">
      <c r="A35" s="240" t="s">
        <v>69</v>
      </c>
      <c r="B35" s="144">
        <v>4</v>
      </c>
      <c r="C35" s="144">
        <v>4</v>
      </c>
      <c r="D35" s="231">
        <f t="shared" si="2"/>
        <v>0</v>
      </c>
      <c r="E35" s="232" t="str">
        <f t="shared" si="0"/>
        <v>是</v>
      </c>
    </row>
    <row r="36" spans="2:2">
      <c r="B36" s="280"/>
    </row>
    <row r="37" spans="2:2">
      <c r="B37" s="281"/>
    </row>
    <row r="38" spans="2:2">
      <c r="B38" s="280"/>
    </row>
    <row r="39" spans="2:2">
      <c r="B39" s="281"/>
    </row>
    <row r="40" spans="2:2">
      <c r="B40" s="280"/>
    </row>
    <row r="41" spans="2:2">
      <c r="B41" s="280"/>
    </row>
    <row r="42" spans="2:2">
      <c r="B42" s="281"/>
    </row>
    <row r="43" spans="2:2">
      <c r="B43" s="280"/>
    </row>
    <row r="44" spans="2:2">
      <c r="B44" s="280"/>
    </row>
    <row r="45" spans="2:2">
      <c r="B45" s="280"/>
    </row>
    <row r="46" spans="2:2">
      <c r="B46" s="280"/>
    </row>
    <row r="47" spans="2:2">
      <c r="B47" s="281"/>
    </row>
    <row r="48" spans="2:2">
      <c r="B48" s="280"/>
    </row>
  </sheetData>
  <autoFilter ref="A3:E35">
    <filterColumn colId="4">
      <customFilters>
        <customFilter operator="equal" val="是"/>
      </customFilters>
    </filterColumn>
  </autoFilter>
  <mergeCells count="1">
    <mergeCell ref="A1:D1"/>
  </mergeCells>
  <conditionalFormatting sqref="D20">
    <cfRule type="cellIs" dxfId="144" priority="5" stopIfTrue="1" operator="lessThanOrEqual">
      <formula>-1</formula>
    </cfRule>
  </conditionalFormatting>
  <conditionalFormatting sqref="D31">
    <cfRule type="cellIs" dxfId="145" priority="4" stopIfTrue="1" operator="lessThanOrEqual">
      <formula>-1</formula>
    </cfRule>
  </conditionalFormatting>
  <conditionalFormatting sqref="D32">
    <cfRule type="cellIs" dxfId="146" priority="1" stopIfTrue="1" operator="lessThanOrEqual">
      <formula>-1</formula>
    </cfRule>
  </conditionalFormatting>
  <conditionalFormatting sqref="D35">
    <cfRule type="cellIs" dxfId="147" priority="2" stopIfTrue="1" operator="lessThanOrEqual">
      <formula>-1</formula>
    </cfRule>
  </conditionalFormatting>
  <conditionalFormatting sqref="E3:E35">
    <cfRule type="cellIs" dxfId="148" priority="7" stopIfTrue="1" operator="lessThanOrEqual">
      <formula>-1</formula>
    </cfRule>
  </conditionalFormatting>
  <conditionalFormatting sqref="D5 D7 D33:D34 D28 D21:D23 D11:D18 D9">
    <cfRule type="cellIs" dxfId="149"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4"/>
  <sheetViews>
    <sheetView showGridLines="0" showZeros="0" view="pageBreakPreview" zoomScaleNormal="100" zoomScaleSheetLayoutView="100" topLeftCell="A6" workbookViewId="0">
      <selection activeCell="B8" sqref="B8"/>
    </sheetView>
  </sheetViews>
  <sheetFormatPr defaultColWidth="9" defaultRowHeight="13.5" outlineLevelCol="4"/>
  <cols>
    <col min="1" max="1" width="50.7833333333333" customWidth="1"/>
    <col min="2" max="4" width="20.625" customWidth="1"/>
    <col min="5" max="5" width="5.33333333333333" hidden="1" customWidth="1"/>
  </cols>
  <sheetData>
    <row r="1" ht="45" customHeight="1" spans="1:4">
      <c r="A1" s="223" t="s">
        <v>3141</v>
      </c>
      <c r="B1" s="223"/>
      <c r="C1" s="223"/>
      <c r="D1" s="223"/>
    </row>
    <row r="2" ht="20.1" customHeight="1" spans="1:4">
      <c r="A2" s="224"/>
      <c r="B2" s="224"/>
      <c r="C2" s="224"/>
      <c r="D2" s="225" t="s">
        <v>2</v>
      </c>
    </row>
    <row r="3" ht="45" customHeight="1" spans="1:5">
      <c r="A3" s="226" t="s">
        <v>3142</v>
      </c>
      <c r="B3" s="227" t="s">
        <v>5</v>
      </c>
      <c r="C3" s="227" t="s">
        <v>6</v>
      </c>
      <c r="D3" s="227" t="s">
        <v>7</v>
      </c>
      <c r="E3" s="228" t="s">
        <v>2507</v>
      </c>
    </row>
    <row r="4" ht="36" customHeight="1" spans="1:5">
      <c r="A4" s="229" t="s">
        <v>3107</v>
      </c>
      <c r="B4" s="230">
        <v>4</v>
      </c>
      <c r="C4" s="230">
        <v>4</v>
      </c>
      <c r="D4" s="231">
        <f>IF(B4&gt;0,C4/B4-1,IF(B4&lt;0,-(C4/B4-1),""))</f>
        <v>0</v>
      </c>
      <c r="E4" s="232" t="str">
        <f t="shared" ref="E4:E21" si="0">IF(A4&lt;&gt;"",IF(SUM(B4:C4)&lt;&gt;0,"是","否"),"是")</f>
        <v>是</v>
      </c>
    </row>
    <row r="5" ht="36" customHeight="1" spans="1:5">
      <c r="A5" s="233" t="s">
        <v>3143</v>
      </c>
      <c r="B5" s="230"/>
      <c r="C5" s="230"/>
      <c r="D5" s="234"/>
      <c r="E5" s="232" t="str">
        <f t="shared" si="0"/>
        <v>否</v>
      </c>
    </row>
    <row r="6" ht="36" customHeight="1" spans="1:5">
      <c r="A6" s="233" t="s">
        <v>3113</v>
      </c>
      <c r="B6" s="230">
        <v>4</v>
      </c>
      <c r="C6" s="230">
        <v>4</v>
      </c>
      <c r="D6" s="235">
        <f t="shared" ref="D6:D13" si="1">IF(B6&gt;0,C6/B6-1,IF(B6&lt;0,-(C6/B6-1),""))</f>
        <v>0</v>
      </c>
      <c r="E6" s="232" t="str">
        <f t="shared" si="0"/>
        <v>是</v>
      </c>
    </row>
    <row r="7" ht="36" customHeight="1" spans="1:5">
      <c r="A7" s="229" t="s">
        <v>3114</v>
      </c>
      <c r="B7" s="236"/>
      <c r="C7" s="236"/>
      <c r="D7" s="237"/>
      <c r="E7" s="232" t="str">
        <f t="shared" si="0"/>
        <v>否</v>
      </c>
    </row>
    <row r="8" ht="36" customHeight="1" spans="1:5">
      <c r="A8" s="233" t="s">
        <v>3115</v>
      </c>
      <c r="B8" s="230"/>
      <c r="C8" s="230"/>
      <c r="D8" s="234"/>
      <c r="E8" s="232" t="str">
        <f t="shared" si="0"/>
        <v>否</v>
      </c>
    </row>
    <row r="9" ht="36" customHeight="1" spans="1:5">
      <c r="A9" s="233" t="s">
        <v>3119</v>
      </c>
      <c r="B9" s="230"/>
      <c r="C9" s="230"/>
      <c r="D9" s="234"/>
      <c r="E9" s="232" t="str">
        <f t="shared" si="0"/>
        <v>否</v>
      </c>
    </row>
    <row r="10" ht="36" customHeight="1" spans="1:5">
      <c r="A10" s="229" t="s">
        <v>3120</v>
      </c>
      <c r="B10" s="236">
        <f>B11</f>
        <v>0</v>
      </c>
      <c r="C10" s="236">
        <f>C11</f>
        <v>0</v>
      </c>
      <c r="D10" s="238" t="str">
        <f t="shared" si="1"/>
        <v/>
      </c>
      <c r="E10" s="232" t="str">
        <f t="shared" si="0"/>
        <v>否</v>
      </c>
    </row>
    <row r="11" ht="36" customHeight="1" spans="1:5">
      <c r="A11" s="233" t="s">
        <v>3121</v>
      </c>
      <c r="B11" s="230"/>
      <c r="C11" s="230"/>
      <c r="D11" s="235" t="str">
        <f t="shared" si="1"/>
        <v/>
      </c>
      <c r="E11" s="232" t="str">
        <f t="shared" si="0"/>
        <v>否</v>
      </c>
    </row>
    <row r="12" ht="36" customHeight="1" spans="1:5">
      <c r="A12" s="229" t="s">
        <v>3122</v>
      </c>
      <c r="B12" s="236"/>
      <c r="C12" s="236"/>
      <c r="D12" s="238" t="str">
        <f t="shared" si="1"/>
        <v/>
      </c>
      <c r="E12" s="232" t="str">
        <f t="shared" si="0"/>
        <v>否</v>
      </c>
    </row>
    <row r="13" ht="36" customHeight="1" spans="1:5">
      <c r="A13" s="239" t="s">
        <v>3144</v>
      </c>
      <c r="B13" s="230"/>
      <c r="C13" s="230"/>
      <c r="D13" s="235" t="str">
        <f t="shared" si="1"/>
        <v/>
      </c>
      <c r="E13" s="232" t="str">
        <f t="shared" si="0"/>
        <v>否</v>
      </c>
    </row>
    <row r="14" ht="36" customHeight="1" spans="1:5">
      <c r="A14" s="229" t="s">
        <v>3124</v>
      </c>
      <c r="B14" s="236"/>
      <c r="C14" s="236"/>
      <c r="D14" s="237"/>
      <c r="E14" s="232" t="str">
        <f t="shared" si="0"/>
        <v>否</v>
      </c>
    </row>
    <row r="15" ht="36" customHeight="1" spans="1:5">
      <c r="A15" s="233" t="s">
        <v>3125</v>
      </c>
      <c r="B15" s="230"/>
      <c r="C15" s="230"/>
      <c r="D15" s="234"/>
      <c r="E15" s="232" t="str">
        <f t="shared" si="0"/>
        <v>否</v>
      </c>
    </row>
    <row r="16" ht="36" customHeight="1" spans="1:5">
      <c r="A16" s="240" t="s">
        <v>3145</v>
      </c>
      <c r="B16" s="236">
        <v>4</v>
      </c>
      <c r="C16" s="236">
        <v>4</v>
      </c>
      <c r="D16" s="231">
        <f>IF(B16&gt;0,C16/B16-1,IF(B16&lt;0,-(C16/B16-1),""))</f>
        <v>0</v>
      </c>
      <c r="E16" s="232" t="str">
        <f t="shared" si="0"/>
        <v>是</v>
      </c>
    </row>
    <row r="17" ht="36" customHeight="1" spans="1:5">
      <c r="A17" s="241" t="s">
        <v>122</v>
      </c>
      <c r="B17" s="236"/>
      <c r="C17" s="236"/>
      <c r="D17" s="237"/>
      <c r="E17" s="232" t="str">
        <f t="shared" si="0"/>
        <v>否</v>
      </c>
    </row>
    <row r="18" ht="36" customHeight="1" spans="1:5">
      <c r="A18" s="242" t="s">
        <v>3127</v>
      </c>
      <c r="B18" s="243"/>
      <c r="C18" s="230"/>
      <c r="D18" s="234"/>
      <c r="E18" s="232" t="str">
        <f t="shared" si="0"/>
        <v>否</v>
      </c>
    </row>
    <row r="19" ht="36" customHeight="1" spans="1:5">
      <c r="A19" s="242" t="s">
        <v>3146</v>
      </c>
      <c r="B19" s="243"/>
      <c r="C19" s="243"/>
      <c r="D19" s="234"/>
      <c r="E19" s="232" t="str">
        <f t="shared" si="0"/>
        <v>否</v>
      </c>
    </row>
    <row r="20" ht="36" customHeight="1" spans="1:5">
      <c r="A20" s="244" t="s">
        <v>3129</v>
      </c>
      <c r="B20" s="245"/>
      <c r="C20" s="236"/>
      <c r="D20" s="237"/>
      <c r="E20" s="232" t="str">
        <f t="shared" si="0"/>
        <v>否</v>
      </c>
    </row>
    <row r="21" ht="36" customHeight="1" spans="1:5">
      <c r="A21" s="240" t="s">
        <v>129</v>
      </c>
      <c r="B21" s="230">
        <v>4</v>
      </c>
      <c r="C21" s="230">
        <v>4</v>
      </c>
      <c r="D21" s="231">
        <f>IF(B21&gt;0,C21/B21-1,IF(B21&lt;0,-(C21/B21-1),""))</f>
        <v>0</v>
      </c>
      <c r="E21" s="232" t="str">
        <f t="shared" si="0"/>
        <v>是</v>
      </c>
    </row>
    <row r="22" spans="2:2">
      <c r="B22" s="246"/>
    </row>
    <row r="23" spans="2:3">
      <c r="B23" s="247"/>
      <c r="C23" s="247"/>
    </row>
    <row r="24" spans="2:2">
      <c r="B24" s="246"/>
    </row>
    <row r="25" spans="2:3">
      <c r="B25" s="247"/>
      <c r="C25" s="247"/>
    </row>
    <row r="26" spans="2:2">
      <c r="B26" s="246"/>
    </row>
    <row r="27" spans="2:2">
      <c r="B27" s="246"/>
    </row>
    <row r="28" spans="2:3">
      <c r="B28" s="247"/>
      <c r="C28" s="247"/>
    </row>
    <row r="29" spans="2:2">
      <c r="B29" s="246"/>
    </row>
    <row r="30" spans="2:2">
      <c r="B30" s="246"/>
    </row>
    <row r="31" spans="2:2">
      <c r="B31" s="246"/>
    </row>
    <row r="32" spans="2:2">
      <c r="B32" s="246"/>
    </row>
    <row r="33" spans="2:3">
      <c r="B33" s="247"/>
      <c r="C33" s="247"/>
    </row>
    <row r="34" spans="2:2">
      <c r="B34" s="246"/>
    </row>
  </sheetData>
  <mergeCells count="1">
    <mergeCell ref="A1:D1"/>
  </mergeCells>
  <conditionalFormatting sqref="D4">
    <cfRule type="cellIs" dxfId="150" priority="3" stopIfTrue="1" operator="lessThanOrEqual">
      <formula>-1</formula>
    </cfRule>
  </conditionalFormatting>
  <conditionalFormatting sqref="D16">
    <cfRule type="cellIs" dxfId="151" priority="2" stopIfTrue="1" operator="lessThanOrEqual">
      <formula>-1</formula>
    </cfRule>
  </conditionalFormatting>
  <conditionalFormatting sqref="D21">
    <cfRule type="cellIs" dxfId="152" priority="1" stopIfTrue="1" operator="lessThanOrEqual">
      <formula>-1</formula>
    </cfRule>
  </conditionalFormatting>
  <conditionalFormatting sqref="E3:E21">
    <cfRule type="cellIs" dxfId="153" priority="5" stopIfTrue="1" operator="lessThanOrEqual">
      <formula>-1</formula>
    </cfRule>
  </conditionalFormatting>
  <conditionalFormatting sqref="E4:E21">
    <cfRule type="cellIs" dxfId="154"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view="pageBreakPreview" zoomScaleNormal="100" zoomScaleSheetLayoutView="100" workbookViewId="0">
      <selection activeCell="A4" sqref="A4"/>
    </sheetView>
  </sheetViews>
  <sheetFormatPr defaultColWidth="9" defaultRowHeight="14.25" outlineLevelCol="1"/>
  <cols>
    <col min="1" max="1" width="36.2583333333333" style="207" customWidth="1"/>
    <col min="2" max="2" width="45.5" style="209" customWidth="1"/>
    <col min="3" max="3" width="12.625" style="207"/>
    <col min="4" max="16374" width="9" style="207"/>
    <col min="16375" max="16376" width="35.625" style="207"/>
    <col min="16377" max="16377" width="9" style="207"/>
    <col min="16378" max="16384" width="9" style="210"/>
  </cols>
  <sheetData>
    <row r="1" s="207" customFormat="1" ht="45" customHeight="1" spans="1:2">
      <c r="A1" s="211" t="s">
        <v>3147</v>
      </c>
      <c r="B1" s="212"/>
    </row>
    <row r="2" s="207" customFormat="1" ht="20.1" customHeight="1" spans="1:2">
      <c r="A2" s="213"/>
      <c r="B2" s="214" t="s">
        <v>2</v>
      </c>
    </row>
    <row r="3" s="208" customFormat="1" ht="45" customHeight="1" spans="1:2">
      <c r="A3" s="215" t="s">
        <v>3148</v>
      </c>
      <c r="B3" s="215" t="s">
        <v>3149</v>
      </c>
    </row>
    <row r="4" s="207" customFormat="1" ht="36" customHeight="1" spans="1:2">
      <c r="A4" s="216" t="s">
        <v>3150</v>
      </c>
      <c r="B4" s="217"/>
    </row>
    <row r="5" s="207" customFormat="1" ht="36" customHeight="1" spans="1:2">
      <c r="A5" s="216" t="s">
        <v>3151</v>
      </c>
      <c r="B5" s="217"/>
    </row>
    <row r="6" s="207" customFormat="1" ht="36" customHeight="1" spans="1:2">
      <c r="A6" s="216" t="s">
        <v>3152</v>
      </c>
      <c r="B6" s="217"/>
    </row>
    <row r="7" s="207" customFormat="1" ht="36" customHeight="1" spans="1:2">
      <c r="A7" s="216" t="s">
        <v>3153</v>
      </c>
      <c r="B7" s="217"/>
    </row>
    <row r="8" s="207" customFormat="1" ht="36" customHeight="1" spans="1:2">
      <c r="A8" s="216" t="s">
        <v>3154</v>
      </c>
      <c r="B8" s="217"/>
    </row>
    <row r="9" s="207" customFormat="1" ht="36" customHeight="1" spans="1:2">
      <c r="A9" s="216" t="s">
        <v>3155</v>
      </c>
      <c r="B9" s="217"/>
    </row>
    <row r="10" s="207" customFormat="1" ht="36" customHeight="1" spans="1:2">
      <c r="A10" s="216" t="s">
        <v>3156</v>
      </c>
      <c r="B10" s="217"/>
    </row>
    <row r="11" s="207" customFormat="1" ht="36" customHeight="1" spans="1:2">
      <c r="A11" s="216" t="s">
        <v>3157</v>
      </c>
      <c r="B11" s="217"/>
    </row>
    <row r="12" s="207" customFormat="1" ht="36" customHeight="1" spans="1:2">
      <c r="A12" s="216" t="s">
        <v>3158</v>
      </c>
      <c r="B12" s="217"/>
    </row>
    <row r="13" s="207" customFormat="1" ht="36" customHeight="1" spans="1:2">
      <c r="A13" s="216" t="s">
        <v>3159</v>
      </c>
      <c r="B13" s="217"/>
    </row>
    <row r="14" s="207" customFormat="1" ht="36" customHeight="1" spans="1:2">
      <c r="A14" s="216" t="s">
        <v>3160</v>
      </c>
      <c r="B14" s="217"/>
    </row>
    <row r="15" s="207" customFormat="1" ht="31" customHeight="1" spans="1:2">
      <c r="A15" s="218" t="s">
        <v>3161</v>
      </c>
      <c r="B15" s="219"/>
    </row>
    <row r="16" ht="28" customHeight="1" spans="1:1">
      <c r="A16" s="222" t="s">
        <v>3162</v>
      </c>
    </row>
  </sheetData>
  <mergeCells count="1">
    <mergeCell ref="A1:B1"/>
  </mergeCells>
  <conditionalFormatting sqref="B3:G3">
    <cfRule type="cellIs" dxfId="155" priority="2" stopIfTrue="1" operator="lessThanOrEqual">
      <formula>-1</formula>
    </cfRule>
  </conditionalFormatting>
  <conditionalFormatting sqref="C1:G2">
    <cfRule type="cellIs" dxfId="156" priority="4" stopIfTrue="1" operator="lessThanOrEqual">
      <formula>-1</formula>
    </cfRule>
    <cfRule type="cellIs" dxfId="157" priority="3" stopIfTrue="1" operator="greaterThanOrEqual">
      <formula>10</formula>
    </cfRule>
  </conditionalFormatting>
  <conditionalFormatting sqref="B4:G10">
    <cfRule type="cellIs" dxfId="158"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17"/>
  <sheetViews>
    <sheetView view="pageBreakPreview" zoomScaleNormal="100" zoomScaleSheetLayoutView="100" workbookViewId="0">
      <selection activeCell="B4" sqref="B4"/>
    </sheetView>
  </sheetViews>
  <sheetFormatPr defaultColWidth="9" defaultRowHeight="14.25"/>
  <cols>
    <col min="1" max="1" width="46.625" style="207" customWidth="1"/>
    <col min="2" max="2" width="38" style="209" customWidth="1"/>
    <col min="3" max="16371" width="9" style="207"/>
    <col min="16372" max="16373" width="35.625" style="207"/>
    <col min="16374" max="16374" width="9" style="207"/>
    <col min="16375" max="16384" width="9" style="210"/>
  </cols>
  <sheetData>
    <row r="1" s="207" customFormat="1" ht="45" customHeight="1" spans="1:2">
      <c r="A1" s="211" t="s">
        <v>3163</v>
      </c>
      <c r="B1" s="212"/>
    </row>
    <row r="2" s="207" customFormat="1" ht="20.1" customHeight="1" spans="1:2">
      <c r="A2" s="213"/>
      <c r="B2" s="214" t="s">
        <v>2</v>
      </c>
    </row>
    <row r="3" s="208" customFormat="1" ht="45" customHeight="1" spans="1:2">
      <c r="A3" s="215" t="s">
        <v>3164</v>
      </c>
      <c r="B3" s="215" t="s">
        <v>3149</v>
      </c>
    </row>
    <row r="4" s="207" customFormat="1" ht="36" customHeight="1" spans="1:2">
      <c r="A4" s="216" t="s">
        <v>3150</v>
      </c>
      <c r="B4" s="217"/>
    </row>
    <row r="5" s="207" customFormat="1" ht="36" customHeight="1" spans="1:2">
      <c r="A5" s="216" t="s">
        <v>3151</v>
      </c>
      <c r="B5" s="217"/>
    </row>
    <row r="6" s="207" customFormat="1" ht="36" customHeight="1" spans="1:2">
      <c r="A6" s="216" t="s">
        <v>3152</v>
      </c>
      <c r="B6" s="217"/>
    </row>
    <row r="7" s="207" customFormat="1" ht="36" customHeight="1" spans="1:2">
      <c r="A7" s="216" t="s">
        <v>3153</v>
      </c>
      <c r="B7" s="217"/>
    </row>
    <row r="8" s="207" customFormat="1" ht="36" customHeight="1" spans="1:2">
      <c r="A8" s="216" t="s">
        <v>3154</v>
      </c>
      <c r="B8" s="217"/>
    </row>
    <row r="9" s="207" customFormat="1" ht="36" customHeight="1" spans="1:2">
      <c r="A9" s="216" t="s">
        <v>3155</v>
      </c>
      <c r="B9" s="217"/>
    </row>
    <row r="10" s="207" customFormat="1" ht="36" customHeight="1" spans="1:2">
      <c r="A10" s="216" t="s">
        <v>3156</v>
      </c>
      <c r="B10" s="217"/>
    </row>
    <row r="11" s="207" customFormat="1" ht="36" customHeight="1" spans="1:2">
      <c r="A11" s="216" t="s">
        <v>3157</v>
      </c>
      <c r="B11" s="217"/>
    </row>
    <row r="12" s="207" customFormat="1" ht="36" customHeight="1" spans="1:2">
      <c r="A12" s="216" t="s">
        <v>3158</v>
      </c>
      <c r="B12" s="217"/>
    </row>
    <row r="13" s="207" customFormat="1" ht="36" customHeight="1" spans="1:2">
      <c r="A13" s="216" t="s">
        <v>3159</v>
      </c>
      <c r="B13" s="217"/>
    </row>
    <row r="14" s="207" customFormat="1" ht="36" customHeight="1" spans="1:2">
      <c r="A14" s="216" t="s">
        <v>3160</v>
      </c>
      <c r="B14" s="217"/>
    </row>
    <row r="15" s="207" customFormat="1" ht="31" customHeight="1" spans="1:2">
      <c r="A15" s="218" t="s">
        <v>3161</v>
      </c>
      <c r="B15" s="219"/>
    </row>
    <row r="16" s="207" customFormat="1" ht="34" customHeight="1" spans="1:16377">
      <c r="A16" s="220" t="s">
        <v>3162</v>
      </c>
      <c r="B16" s="221"/>
      <c r="XEU16" s="210"/>
      <c r="XEV16" s="210"/>
      <c r="XEW16" s="210"/>
    </row>
    <row r="17" s="207" customFormat="1" spans="2:16377">
      <c r="B17" s="209"/>
      <c r="XEU17" s="210"/>
      <c r="XEV17" s="210"/>
      <c r="XEW17" s="210"/>
    </row>
  </sheetData>
  <mergeCells count="1">
    <mergeCell ref="A1:B1"/>
  </mergeCells>
  <conditionalFormatting sqref="B3:G3">
    <cfRule type="cellIs" dxfId="159" priority="2" stopIfTrue="1" operator="lessThanOrEqual">
      <formula>-1</formula>
    </cfRule>
  </conditionalFormatting>
  <conditionalFormatting sqref="B4:G4">
    <cfRule type="cellIs" dxfId="16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2"/>
  <sheetViews>
    <sheetView showGridLines="0" showZeros="0" view="pageBreakPreview" zoomScale="90" zoomScaleNormal="115" zoomScaleSheetLayoutView="90" topLeftCell="A43" workbookViewId="0">
      <selection activeCell="D41" sqref="D41:D43"/>
    </sheetView>
  </sheetViews>
  <sheetFormatPr defaultColWidth="9" defaultRowHeight="14.25" outlineLevelCol="3"/>
  <cols>
    <col min="1" max="1" width="52.4416666666667" style="181" customWidth="1"/>
    <col min="2" max="4" width="20.625" style="181" customWidth="1"/>
    <col min="5" max="5" width="5.38333333333333" style="181" hidden="1" customWidth="1"/>
    <col min="6" max="16384" width="9" style="181"/>
  </cols>
  <sheetData>
    <row r="1" s="181" customFormat="1" ht="45" customHeight="1" spans="1:4">
      <c r="A1" s="183" t="s">
        <v>3165</v>
      </c>
      <c r="B1" s="183"/>
      <c r="C1" s="183"/>
      <c r="D1" s="183"/>
    </row>
    <row r="2" s="196" customFormat="1" ht="20.1" customHeight="1" spans="1:4">
      <c r="A2" s="197"/>
      <c r="B2" s="198"/>
      <c r="C2" s="199"/>
      <c r="D2" s="200" t="s">
        <v>2</v>
      </c>
    </row>
    <row r="3" s="181" customFormat="1" ht="45" customHeight="1" spans="1:4">
      <c r="A3" s="201" t="s">
        <v>3166</v>
      </c>
      <c r="B3" s="142" t="s">
        <v>5</v>
      </c>
      <c r="C3" s="142" t="s">
        <v>6</v>
      </c>
      <c r="D3" s="142" t="s">
        <v>7</v>
      </c>
    </row>
    <row r="4" s="181" customFormat="1" ht="36" customHeight="1" spans="1:4">
      <c r="A4" s="202" t="s">
        <v>3167</v>
      </c>
      <c r="B4" s="167">
        <v>19955</v>
      </c>
      <c r="C4" s="168">
        <v>20784</v>
      </c>
      <c r="D4" s="145">
        <f t="shared" ref="D4:D9" si="0">(C4-B4)/B4</f>
        <v>0.042</v>
      </c>
    </row>
    <row r="5" s="181" customFormat="1" ht="36" customHeight="1" spans="1:4">
      <c r="A5" s="203" t="s">
        <v>3168</v>
      </c>
      <c r="B5" s="170">
        <v>8699</v>
      </c>
      <c r="C5" s="170">
        <v>8896</v>
      </c>
      <c r="D5" s="145">
        <f t="shared" si="0"/>
        <v>0.023</v>
      </c>
    </row>
    <row r="6" s="181" customFormat="1" ht="36" customHeight="1" spans="1:4">
      <c r="A6" s="203" t="s">
        <v>3169</v>
      </c>
      <c r="B6" s="170">
        <v>3</v>
      </c>
      <c r="C6" s="171">
        <v>3</v>
      </c>
      <c r="D6" s="145">
        <f t="shared" si="0"/>
        <v>0</v>
      </c>
    </row>
    <row r="7" s="182" customFormat="1" ht="36" customHeight="1" spans="1:4">
      <c r="A7" s="203" t="s">
        <v>3170</v>
      </c>
      <c r="B7" s="170"/>
      <c r="C7" s="171"/>
      <c r="D7" s="145"/>
    </row>
    <row r="8" s="182" customFormat="1" ht="36" customHeight="1" spans="1:4">
      <c r="A8" s="203" t="s">
        <v>3171</v>
      </c>
      <c r="B8" s="170">
        <v>395</v>
      </c>
      <c r="C8" s="171">
        <v>250</v>
      </c>
      <c r="D8" s="145">
        <f t="shared" si="0"/>
        <v>-0.367</v>
      </c>
    </row>
    <row r="9" s="182" customFormat="1" ht="36" customHeight="1" spans="1:4">
      <c r="A9" s="203" t="s">
        <v>3172</v>
      </c>
      <c r="B9" s="170">
        <v>10858</v>
      </c>
      <c r="C9" s="171">
        <v>11632</v>
      </c>
      <c r="D9" s="145">
        <f t="shared" si="0"/>
        <v>0.071</v>
      </c>
    </row>
    <row r="10" s="182" customFormat="1" ht="36" customHeight="1" spans="1:4">
      <c r="A10" s="177" t="s">
        <v>3173</v>
      </c>
      <c r="B10" s="170"/>
      <c r="C10" s="171">
        <v>3</v>
      </c>
      <c r="D10" s="145"/>
    </row>
    <row r="11" s="181" customFormat="1" ht="36" customHeight="1" spans="1:4">
      <c r="A11" s="202" t="s">
        <v>3174</v>
      </c>
      <c r="B11" s="167">
        <v>13031</v>
      </c>
      <c r="C11" s="167">
        <v>13725</v>
      </c>
      <c r="D11" s="145">
        <f t="shared" ref="D11:D37" si="1">(C11-B11)/B11</f>
        <v>0.053</v>
      </c>
    </row>
    <row r="12" s="181" customFormat="1" ht="36" customHeight="1" spans="1:4">
      <c r="A12" s="203" t="s">
        <v>3168</v>
      </c>
      <c r="B12" s="170">
        <v>11473</v>
      </c>
      <c r="C12" s="171">
        <v>12264</v>
      </c>
      <c r="D12" s="145">
        <f t="shared" si="1"/>
        <v>0.069</v>
      </c>
    </row>
    <row r="13" s="181" customFormat="1" ht="36" customHeight="1" spans="1:4">
      <c r="A13" s="203" t="s">
        <v>3169</v>
      </c>
      <c r="B13" s="170">
        <v>54</v>
      </c>
      <c r="C13" s="171">
        <v>58</v>
      </c>
      <c r="D13" s="145">
        <f t="shared" si="1"/>
        <v>0.074</v>
      </c>
    </row>
    <row r="14" s="181" customFormat="1" ht="36" customHeight="1" spans="1:4">
      <c r="A14" s="203" t="s">
        <v>3170</v>
      </c>
      <c r="B14" s="170">
        <v>1345</v>
      </c>
      <c r="C14" s="171">
        <v>1345</v>
      </c>
      <c r="D14" s="145">
        <f t="shared" si="1"/>
        <v>0</v>
      </c>
    </row>
    <row r="15" s="181" customFormat="1" ht="36" customHeight="1" spans="1:4">
      <c r="A15" s="203" t="s">
        <v>3171</v>
      </c>
      <c r="B15" s="170">
        <v>159</v>
      </c>
      <c r="C15" s="171">
        <v>58</v>
      </c>
      <c r="D15" s="145">
        <f t="shared" si="1"/>
        <v>-0.635</v>
      </c>
    </row>
    <row r="16" s="181" customFormat="1" ht="36" customHeight="1" spans="1:4">
      <c r="A16" s="203" t="s">
        <v>3172</v>
      </c>
      <c r="B16" s="170"/>
      <c r="C16" s="171"/>
      <c r="D16" s="145"/>
    </row>
    <row r="17" s="181" customFormat="1" ht="36" customHeight="1" spans="1:4">
      <c r="A17" s="202" t="s">
        <v>3175</v>
      </c>
      <c r="B17" s="167">
        <v>873</v>
      </c>
      <c r="C17" s="168">
        <v>1035</v>
      </c>
      <c r="D17" s="145">
        <f t="shared" si="1"/>
        <v>0.186</v>
      </c>
    </row>
    <row r="18" s="181" customFormat="1" ht="36" customHeight="1" spans="1:4">
      <c r="A18" s="203" t="s">
        <v>3168</v>
      </c>
      <c r="B18" s="170">
        <v>605</v>
      </c>
      <c r="C18" s="171">
        <v>629</v>
      </c>
      <c r="D18" s="145">
        <f t="shared" si="1"/>
        <v>0.04</v>
      </c>
    </row>
    <row r="19" s="181" customFormat="1" ht="36" customHeight="1" spans="1:4">
      <c r="A19" s="203" t="s">
        <v>3169</v>
      </c>
      <c r="B19" s="170">
        <v>1</v>
      </c>
      <c r="C19" s="171">
        <v>1</v>
      </c>
      <c r="D19" s="145">
        <f t="shared" si="1"/>
        <v>0</v>
      </c>
    </row>
    <row r="20" s="181" customFormat="1" ht="36" customHeight="1" spans="1:4">
      <c r="A20" s="203" t="s">
        <v>3170</v>
      </c>
      <c r="B20" s="170"/>
      <c r="C20" s="171"/>
      <c r="D20" s="145"/>
    </row>
    <row r="21" s="181" customFormat="1" ht="36" customHeight="1" spans="1:4">
      <c r="A21" s="203" t="s">
        <v>3171</v>
      </c>
      <c r="B21" s="170">
        <v>1</v>
      </c>
      <c r="C21" s="171"/>
      <c r="D21" s="145">
        <f t="shared" si="1"/>
        <v>-1</v>
      </c>
    </row>
    <row r="22" s="181" customFormat="1" ht="36" customHeight="1" spans="1:4">
      <c r="A22" s="203" t="s">
        <v>3172</v>
      </c>
      <c r="B22" s="170">
        <v>266</v>
      </c>
      <c r="C22" s="171">
        <v>405</v>
      </c>
      <c r="D22" s="145">
        <f t="shared" si="1"/>
        <v>0.523</v>
      </c>
    </row>
    <row r="23" s="181" customFormat="1" ht="36" customHeight="1" spans="1:4">
      <c r="A23" s="203" t="s">
        <v>3173</v>
      </c>
      <c r="B23" s="170"/>
      <c r="C23" s="171"/>
      <c r="D23" s="145"/>
    </row>
    <row r="24" s="181" customFormat="1" ht="36" customHeight="1" spans="1:4">
      <c r="A24" s="202" t="s">
        <v>3176</v>
      </c>
      <c r="B24" s="167">
        <v>7884</v>
      </c>
      <c r="C24" s="168">
        <v>11486</v>
      </c>
      <c r="D24" s="145">
        <f t="shared" si="1"/>
        <v>0.457</v>
      </c>
    </row>
    <row r="25" s="181" customFormat="1" ht="36" customHeight="1" spans="1:4">
      <c r="A25" s="203" t="s">
        <v>3168</v>
      </c>
      <c r="B25" s="170">
        <v>7428</v>
      </c>
      <c r="C25" s="174">
        <v>9403</v>
      </c>
      <c r="D25" s="145">
        <f t="shared" si="1"/>
        <v>0.266</v>
      </c>
    </row>
    <row r="26" s="181" customFormat="1" ht="36" customHeight="1" spans="1:4">
      <c r="A26" s="203" t="s">
        <v>3169</v>
      </c>
      <c r="B26" s="170">
        <v>39</v>
      </c>
      <c r="C26" s="174">
        <v>82</v>
      </c>
      <c r="D26" s="145">
        <f t="shared" si="1"/>
        <v>1.103</v>
      </c>
    </row>
    <row r="27" s="181" customFormat="1" ht="36" customHeight="1" spans="1:4">
      <c r="A27" s="203" t="s">
        <v>3170</v>
      </c>
      <c r="B27" s="170"/>
      <c r="C27" s="174"/>
      <c r="D27" s="145"/>
    </row>
    <row r="28" s="181" customFormat="1" ht="36" customHeight="1" spans="1:4">
      <c r="A28" s="203" t="s">
        <v>3171</v>
      </c>
      <c r="B28" s="170">
        <v>17</v>
      </c>
      <c r="C28" s="174">
        <v>1</v>
      </c>
      <c r="D28" s="145">
        <f t="shared" si="1"/>
        <v>-0.941</v>
      </c>
    </row>
    <row r="29" s="181" customFormat="1" ht="36" customHeight="1" spans="1:4">
      <c r="A29" s="203" t="s">
        <v>3172</v>
      </c>
      <c r="B29" s="170">
        <v>400</v>
      </c>
      <c r="C29" s="174">
        <v>2000</v>
      </c>
      <c r="D29" s="145">
        <f t="shared" si="1"/>
        <v>4</v>
      </c>
    </row>
    <row r="30" s="181" customFormat="1" ht="36" customHeight="1" spans="1:4">
      <c r="A30" s="202" t="s">
        <v>3177</v>
      </c>
      <c r="B30" s="167">
        <v>503</v>
      </c>
      <c r="C30" s="168">
        <v>467</v>
      </c>
      <c r="D30" s="145">
        <f t="shared" si="1"/>
        <v>-0.072</v>
      </c>
    </row>
    <row r="31" s="181" customFormat="1" ht="36" customHeight="1" spans="1:4">
      <c r="A31" s="203" t="s">
        <v>3168</v>
      </c>
      <c r="B31" s="170"/>
      <c r="C31" s="168"/>
      <c r="D31" s="145"/>
    </row>
    <row r="32" s="181" customFormat="1" ht="36" customHeight="1" spans="1:4">
      <c r="A32" s="203" t="s">
        <v>3169</v>
      </c>
      <c r="B32" s="170"/>
      <c r="C32" s="170"/>
      <c r="D32" s="145"/>
    </row>
    <row r="33" s="181" customFormat="1" ht="36" customHeight="1" spans="1:4">
      <c r="A33" s="203" t="s">
        <v>3170</v>
      </c>
      <c r="B33" s="170"/>
      <c r="C33" s="170"/>
      <c r="D33" s="145"/>
    </row>
    <row r="34" s="181" customFormat="1" ht="36" customHeight="1" spans="1:4">
      <c r="A34" s="203" t="s">
        <v>3171</v>
      </c>
      <c r="B34" s="170"/>
      <c r="C34" s="170"/>
      <c r="D34" s="145"/>
    </row>
    <row r="35" s="181" customFormat="1" ht="36" customHeight="1" spans="1:4">
      <c r="A35" s="203" t="s">
        <v>3172</v>
      </c>
      <c r="B35" s="170">
        <v>503</v>
      </c>
      <c r="C35" s="171">
        <v>467</v>
      </c>
      <c r="D35" s="145">
        <f t="shared" si="1"/>
        <v>-0.072</v>
      </c>
    </row>
    <row r="36" s="181" customFormat="1" ht="36" customHeight="1" spans="1:4">
      <c r="A36" s="202" t="s">
        <v>3178</v>
      </c>
      <c r="B36" s="176">
        <v>6799</v>
      </c>
      <c r="C36" s="168">
        <v>8816</v>
      </c>
      <c r="D36" s="145">
        <f t="shared" si="1"/>
        <v>0.297</v>
      </c>
    </row>
    <row r="37" s="181" customFormat="1" ht="36" customHeight="1" spans="1:4">
      <c r="A37" s="177" t="s">
        <v>3168</v>
      </c>
      <c r="B37" s="204">
        <v>2216</v>
      </c>
      <c r="C37" s="204">
        <v>2450</v>
      </c>
      <c r="D37" s="145">
        <f t="shared" si="1"/>
        <v>0.106</v>
      </c>
    </row>
    <row r="38" s="181" customFormat="1" ht="36" customHeight="1" spans="1:4">
      <c r="A38" s="177" t="s">
        <v>3169</v>
      </c>
      <c r="B38" s="204">
        <v>92</v>
      </c>
      <c r="C38" s="204">
        <v>136</v>
      </c>
      <c r="D38" s="145">
        <f t="shared" ref="D38:D58" si="2">(C38-B38)/B38</f>
        <v>0.478</v>
      </c>
    </row>
    <row r="39" s="181" customFormat="1" ht="36" customHeight="1" spans="1:4">
      <c r="A39" s="177" t="s">
        <v>3170</v>
      </c>
      <c r="B39" s="204">
        <v>3532</v>
      </c>
      <c r="C39" s="204">
        <v>281</v>
      </c>
      <c r="D39" s="145">
        <f t="shared" si="2"/>
        <v>-0.92</v>
      </c>
    </row>
    <row r="40" s="181" customFormat="1" ht="36" customHeight="1" spans="1:4">
      <c r="A40" s="177" t="s">
        <v>3179</v>
      </c>
      <c r="B40" s="204">
        <v>959</v>
      </c>
      <c r="C40" s="204">
        <v>12</v>
      </c>
      <c r="D40" s="145">
        <f t="shared" si="2"/>
        <v>-0.987</v>
      </c>
    </row>
    <row r="41" s="181" customFormat="1" ht="36" customHeight="1" spans="1:4">
      <c r="A41" s="205" t="s">
        <v>3180</v>
      </c>
      <c r="B41" s="176"/>
      <c r="C41" s="176">
        <v>561</v>
      </c>
      <c r="D41" s="145"/>
    </row>
    <row r="42" s="181" customFormat="1" ht="36" customHeight="1" spans="1:4">
      <c r="A42" s="177" t="s">
        <v>3181</v>
      </c>
      <c r="B42" s="204"/>
      <c r="C42" s="204">
        <v>4826</v>
      </c>
      <c r="D42" s="145"/>
    </row>
    <row r="43" s="181" customFormat="1" ht="36" customHeight="1" spans="1:4">
      <c r="A43" s="177" t="s">
        <v>3173</v>
      </c>
      <c r="B43" s="204"/>
      <c r="C43" s="204">
        <v>550</v>
      </c>
      <c r="D43" s="145"/>
    </row>
    <row r="44" s="181" customFormat="1" ht="36" customHeight="1" spans="1:4">
      <c r="A44" s="202" t="s">
        <v>3182</v>
      </c>
      <c r="B44" s="167">
        <v>16912</v>
      </c>
      <c r="C44" s="167">
        <v>15019</v>
      </c>
      <c r="D44" s="145">
        <f t="shared" si="2"/>
        <v>-0.112</v>
      </c>
    </row>
    <row r="45" s="181" customFormat="1" ht="36" customHeight="1" spans="1:4">
      <c r="A45" s="203" t="s">
        <v>3168</v>
      </c>
      <c r="B45" s="170">
        <v>6471</v>
      </c>
      <c r="C45" s="178">
        <v>6197</v>
      </c>
      <c r="D45" s="145">
        <f t="shared" si="2"/>
        <v>-0.042</v>
      </c>
    </row>
    <row r="46" s="181" customFormat="1" ht="36" customHeight="1" spans="1:4">
      <c r="A46" s="203" t="s">
        <v>3169</v>
      </c>
      <c r="B46" s="170">
        <v>13</v>
      </c>
      <c r="C46" s="178">
        <v>49</v>
      </c>
      <c r="D46" s="145">
        <f t="shared" si="2"/>
        <v>2.769</v>
      </c>
    </row>
    <row r="47" s="181" customFormat="1" ht="36" customHeight="1" spans="1:4">
      <c r="A47" s="203" t="s">
        <v>3170</v>
      </c>
      <c r="B47" s="170">
        <v>261</v>
      </c>
      <c r="C47" s="178">
        <v>273</v>
      </c>
      <c r="D47" s="145">
        <f t="shared" si="2"/>
        <v>0.046</v>
      </c>
    </row>
    <row r="48" s="181" customFormat="1" ht="36" customHeight="1" spans="1:4">
      <c r="A48" s="203" t="s">
        <v>3171</v>
      </c>
      <c r="B48" s="170"/>
      <c r="C48" s="178"/>
      <c r="D48" s="145"/>
    </row>
    <row r="49" s="181" customFormat="1" ht="36" customHeight="1" spans="1:4">
      <c r="A49" s="203" t="s">
        <v>3181</v>
      </c>
      <c r="B49" s="170">
        <v>9988</v>
      </c>
      <c r="C49" s="178">
        <v>8500</v>
      </c>
      <c r="D49" s="145">
        <f t="shared" si="2"/>
        <v>-0.149</v>
      </c>
    </row>
    <row r="50" s="181" customFormat="1" ht="36" customHeight="1" spans="1:4">
      <c r="A50" s="203" t="s">
        <v>3183</v>
      </c>
      <c r="B50" s="170">
        <v>179</v>
      </c>
      <c r="C50" s="178"/>
      <c r="D50" s="145">
        <f t="shared" si="2"/>
        <v>-1</v>
      </c>
    </row>
    <row r="51" s="181" customFormat="1" ht="36" customHeight="1" spans="1:4">
      <c r="A51" s="153" t="s">
        <v>3184</v>
      </c>
      <c r="B51" s="176">
        <f>B44+B36+B30+B24+B17+B11+B4</f>
        <v>65957</v>
      </c>
      <c r="C51" s="176">
        <f>C44+C36+C30+C24+C17+C11+C4</f>
        <v>71332</v>
      </c>
      <c r="D51" s="145">
        <f t="shared" si="2"/>
        <v>0.081</v>
      </c>
    </row>
    <row r="52" s="181" customFormat="1" ht="36" customHeight="1" spans="1:4">
      <c r="A52" s="203" t="s">
        <v>3185</v>
      </c>
      <c r="B52" s="170">
        <v>36892</v>
      </c>
      <c r="C52" s="170">
        <v>39839</v>
      </c>
      <c r="D52" s="145">
        <f t="shared" si="2"/>
        <v>0.08</v>
      </c>
    </row>
    <row r="53" s="181" customFormat="1" ht="36" customHeight="1" spans="1:4">
      <c r="A53" s="203" t="s">
        <v>3186</v>
      </c>
      <c r="B53" s="170">
        <v>202</v>
      </c>
      <c r="C53" s="170">
        <v>329</v>
      </c>
      <c r="D53" s="145">
        <f t="shared" si="2"/>
        <v>0.629</v>
      </c>
    </row>
    <row r="54" s="181" customFormat="1" ht="36" customHeight="1" spans="1:4">
      <c r="A54" s="203" t="s">
        <v>3187</v>
      </c>
      <c r="B54" s="170">
        <v>5138</v>
      </c>
      <c r="C54" s="170">
        <v>1899</v>
      </c>
      <c r="D54" s="145">
        <f t="shared" si="2"/>
        <v>-0.63</v>
      </c>
    </row>
    <row r="55" s="181" customFormat="1" ht="36" customHeight="1" spans="1:4">
      <c r="A55" s="203" t="s">
        <v>3188</v>
      </c>
      <c r="B55" s="170">
        <f>B49+B42+B35+B29+B22+B16+B9</f>
        <v>22015</v>
      </c>
      <c r="C55" s="170">
        <f>C49+C42+C35+C29+C22+C16+C9</f>
        <v>27830</v>
      </c>
      <c r="D55" s="145">
        <f t="shared" si="2"/>
        <v>0.264</v>
      </c>
    </row>
    <row r="56" s="181" customFormat="1" ht="36" customHeight="1" spans="1:4">
      <c r="A56" s="206" t="s">
        <v>3189</v>
      </c>
      <c r="B56" s="167">
        <v>45962</v>
      </c>
      <c r="C56" s="167">
        <v>43427</v>
      </c>
      <c r="D56" s="145">
        <f t="shared" si="2"/>
        <v>-0.055</v>
      </c>
    </row>
    <row r="57" s="181" customFormat="1" ht="36" customHeight="1" spans="1:4">
      <c r="A57" s="206" t="s">
        <v>3190</v>
      </c>
      <c r="B57" s="167">
        <v>0</v>
      </c>
      <c r="C57" s="168"/>
      <c r="D57" s="145"/>
    </row>
    <row r="58" s="181" customFormat="1" ht="36" customHeight="1" spans="1:4">
      <c r="A58" s="153" t="s">
        <v>3191</v>
      </c>
      <c r="B58" s="167">
        <f>B57+B56+B51</f>
        <v>111919</v>
      </c>
      <c r="C58" s="167">
        <f>C57+C56+C51</f>
        <v>114759</v>
      </c>
      <c r="D58" s="145">
        <f t="shared" si="2"/>
        <v>0.025</v>
      </c>
    </row>
    <row r="59" s="181" customFormat="1" ht="36" customHeight="1" spans="2:3">
      <c r="B59" s="195"/>
      <c r="C59" s="195"/>
    </row>
    <row r="60" s="181" customFormat="1" spans="2:3">
      <c r="B60" s="195"/>
      <c r="C60" s="195"/>
    </row>
    <row r="61" s="181" customFormat="1" spans="2:3">
      <c r="B61" s="195"/>
      <c r="C61" s="195"/>
    </row>
    <row r="62" s="181" customFormat="1" spans="2:3">
      <c r="B62" s="195"/>
      <c r="C62" s="195"/>
    </row>
  </sheetData>
  <mergeCells count="1">
    <mergeCell ref="A1:D1"/>
  </mergeCells>
  <conditionalFormatting sqref="C6:C10 C12:C29 C45:C50 C37 C35">
    <cfRule type="cellIs" dxfId="161"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0"/>
  <sheetViews>
    <sheetView showGridLines="0" showZeros="0" view="pageBreakPreview" zoomScaleNormal="100" zoomScaleSheetLayoutView="100" workbookViewId="0">
      <pane ySplit="3" topLeftCell="A36" activePane="bottomLeft" state="frozen"/>
      <selection/>
      <selection pane="bottomLeft" activeCell="B45" sqref="B45"/>
    </sheetView>
  </sheetViews>
  <sheetFormatPr defaultColWidth="9" defaultRowHeight="14.25" outlineLevelCol="4"/>
  <cols>
    <col min="1" max="1" width="45.625" style="181" customWidth="1"/>
    <col min="2" max="4" width="20.625" style="181" customWidth="1"/>
    <col min="5" max="5" width="12.7583333333333" style="181" hidden="1" customWidth="1"/>
    <col min="6" max="16384" width="9" style="181"/>
  </cols>
  <sheetData>
    <row r="1" s="181" customFormat="1" ht="45" customHeight="1" spans="1:4">
      <c r="A1" s="183" t="s">
        <v>3192</v>
      </c>
      <c r="B1" s="183"/>
      <c r="C1" s="183"/>
      <c r="D1" s="183"/>
    </row>
    <row r="2" s="181" customFormat="1" ht="20.1" customHeight="1" spans="1:4">
      <c r="A2" s="184"/>
      <c r="B2" s="185"/>
      <c r="C2" s="186"/>
      <c r="D2" s="187" t="s">
        <v>3193</v>
      </c>
    </row>
    <row r="3" s="181" customFormat="1" ht="45" customHeight="1" spans="1:5">
      <c r="A3" s="141" t="s">
        <v>2466</v>
      </c>
      <c r="B3" s="142" t="s">
        <v>5</v>
      </c>
      <c r="C3" s="142" t="s">
        <v>6</v>
      </c>
      <c r="D3" s="142" t="s">
        <v>7</v>
      </c>
      <c r="E3" s="188" t="s">
        <v>2507</v>
      </c>
    </row>
    <row r="4" s="181" customFormat="1" ht="36" customHeight="1" spans="1:5">
      <c r="A4" s="143" t="s">
        <v>3194</v>
      </c>
      <c r="B4" s="144">
        <v>19955</v>
      </c>
      <c r="C4" s="144">
        <v>20784</v>
      </c>
      <c r="D4" s="189">
        <f>(C4-B4)/B4</f>
        <v>0.042</v>
      </c>
      <c r="E4" s="190" t="str">
        <f>IF(A4&lt;&gt;"",IF(SUM(B4:C4)&lt;&gt;0,"是","否"),"是")</f>
        <v>是</v>
      </c>
    </row>
    <row r="5" s="181" customFormat="1" ht="36" customHeight="1" spans="1:5">
      <c r="A5" s="154" t="s">
        <v>3195</v>
      </c>
      <c r="B5" s="147">
        <v>10721</v>
      </c>
      <c r="C5" s="147">
        <v>11562</v>
      </c>
      <c r="D5" s="189">
        <f>(C5-B5)/B5</f>
        <v>0.078</v>
      </c>
      <c r="E5" s="190" t="str">
        <f>IF(A5&lt;&gt;"",IF(SUM(B5:C5)&lt;&gt;0,"是","否"),"是")</f>
        <v>是</v>
      </c>
    </row>
    <row r="6" s="181" customFormat="1" ht="36" customHeight="1" spans="1:5">
      <c r="A6" s="154" t="s">
        <v>3196</v>
      </c>
      <c r="B6" s="147">
        <v>142</v>
      </c>
      <c r="C6" s="147">
        <v>50</v>
      </c>
      <c r="D6" s="189">
        <f>(C6-B6)/B6</f>
        <v>-0.648</v>
      </c>
      <c r="E6" s="190"/>
    </row>
    <row r="7" s="181" customFormat="1" ht="36" customHeight="1" spans="1:5">
      <c r="A7" s="154" t="s">
        <v>3197</v>
      </c>
      <c r="B7" s="147"/>
      <c r="C7" s="147">
        <v>20</v>
      </c>
      <c r="D7" s="189"/>
      <c r="E7" s="190"/>
    </row>
    <row r="8" s="181" customFormat="1" ht="36" customHeight="1" spans="1:5">
      <c r="A8" s="154" t="s">
        <v>3198</v>
      </c>
      <c r="B8" s="147">
        <v>9092</v>
      </c>
      <c r="C8" s="147">
        <v>9152</v>
      </c>
      <c r="D8" s="189">
        <f>(C8-B8)/B8</f>
        <v>0.007</v>
      </c>
      <c r="E8" s="190"/>
    </row>
    <row r="9" s="181" customFormat="1" ht="36" customHeight="1" spans="1:5">
      <c r="A9" s="191" t="s">
        <v>3199</v>
      </c>
      <c r="B9" s="144">
        <v>13624</v>
      </c>
      <c r="C9" s="144">
        <v>14612</v>
      </c>
      <c r="D9" s="189">
        <f>(C9-B9)/B9</f>
        <v>0.073</v>
      </c>
      <c r="E9" s="190" t="str">
        <f>IF(A9&lt;&gt;"",IF(SUM(B9:C9)&lt;&gt;0,"是","否"),"是")</f>
        <v>是</v>
      </c>
    </row>
    <row r="10" s="181" customFormat="1" ht="36" customHeight="1" spans="1:5">
      <c r="A10" s="146" t="s">
        <v>3195</v>
      </c>
      <c r="B10" s="147">
        <v>13615</v>
      </c>
      <c r="C10" s="147">
        <v>14607</v>
      </c>
      <c r="D10" s="189">
        <f>(C10-B10)/B10</f>
        <v>0.073</v>
      </c>
      <c r="E10" s="190"/>
    </row>
    <row r="11" s="181" customFormat="1" ht="36" customHeight="1" spans="1:5">
      <c r="A11" s="146" t="s">
        <v>3196</v>
      </c>
      <c r="B11" s="147"/>
      <c r="C11" s="147">
        <v>5</v>
      </c>
      <c r="D11" s="189"/>
      <c r="E11" s="190"/>
    </row>
    <row r="12" s="181" customFormat="1" ht="36" customHeight="1" spans="1:5">
      <c r="A12" s="146" t="s">
        <v>3197</v>
      </c>
      <c r="B12" s="147">
        <v>9</v>
      </c>
      <c r="C12" s="147"/>
      <c r="D12" s="189"/>
      <c r="E12" s="190"/>
    </row>
    <row r="13" s="181" customFormat="1" ht="36" customHeight="1" spans="1:5">
      <c r="A13" s="154" t="s">
        <v>3198</v>
      </c>
      <c r="B13" s="147"/>
      <c r="C13" s="149"/>
      <c r="D13" s="192"/>
      <c r="E13" s="190" t="str">
        <f>IF(A13&lt;&gt;"",IF(SUM(B13:C13)&lt;&gt;0,"是","否"),"是")</f>
        <v>否</v>
      </c>
    </row>
    <row r="14" s="182" customFormat="1" ht="36" customHeight="1" spans="1:5">
      <c r="A14" s="143" t="s">
        <v>3200</v>
      </c>
      <c r="B14" s="144">
        <v>915</v>
      </c>
      <c r="C14" s="144">
        <v>1035</v>
      </c>
      <c r="D14" s="189">
        <f>(C14-B14)/B14</f>
        <v>0.131</v>
      </c>
      <c r="E14" s="190" t="str">
        <f>IF(A14&lt;&gt;"",IF(SUM(B14:C14)&lt;&gt;0,"是","否"),"是")</f>
        <v>是</v>
      </c>
    </row>
    <row r="15" s="182" customFormat="1" ht="36" customHeight="1" spans="1:5">
      <c r="A15" s="154" t="s">
        <v>3195</v>
      </c>
      <c r="B15" s="147">
        <v>198</v>
      </c>
      <c r="C15" s="147">
        <v>292</v>
      </c>
      <c r="D15" s="189">
        <f>(C15-B15)/B15</f>
        <v>0.475</v>
      </c>
      <c r="E15" s="190"/>
    </row>
    <row r="16" s="182" customFormat="1" ht="36" customHeight="1" spans="1:5">
      <c r="A16" s="154" t="s">
        <v>3196</v>
      </c>
      <c r="B16" s="147"/>
      <c r="C16" s="147">
        <v>105</v>
      </c>
      <c r="D16" s="189"/>
      <c r="E16" s="190"/>
    </row>
    <row r="17" s="182" customFormat="1" ht="36" customHeight="1" spans="1:5">
      <c r="A17" s="154" t="s">
        <v>3197</v>
      </c>
      <c r="B17" s="147">
        <v>95</v>
      </c>
      <c r="C17" s="147">
        <v>8</v>
      </c>
      <c r="D17" s="189">
        <f>(C17-B17)/B17</f>
        <v>-0.916</v>
      </c>
      <c r="E17" s="190"/>
    </row>
    <row r="18" s="182" customFormat="1" ht="36" customHeight="1" spans="1:5">
      <c r="A18" s="154" t="s">
        <v>3198</v>
      </c>
      <c r="B18" s="147">
        <v>622</v>
      </c>
      <c r="C18" s="149">
        <v>630</v>
      </c>
      <c r="D18" s="192">
        <f>(C18-B18)/B18</f>
        <v>0.013</v>
      </c>
      <c r="E18" s="190" t="str">
        <f>IF(A18&lt;&gt;"",IF(SUM(B18:C18)&lt;&gt;0,"是","否"),"是")</f>
        <v>是</v>
      </c>
    </row>
    <row r="19" s="182" customFormat="1" ht="36" customHeight="1" spans="1:5">
      <c r="A19" s="143" t="s">
        <v>3201</v>
      </c>
      <c r="B19" s="144">
        <v>10123</v>
      </c>
      <c r="C19" s="144">
        <v>9942</v>
      </c>
      <c r="D19" s="189">
        <f>(C19-B19)/B19</f>
        <v>-0.018</v>
      </c>
      <c r="E19" s="190" t="str">
        <f>IF(A19&lt;&gt;"",IF(SUM(B19:C19)&lt;&gt;0,"是","否"),"是")</f>
        <v>是</v>
      </c>
    </row>
    <row r="20" s="182" customFormat="1" ht="36" customHeight="1" spans="1:5">
      <c r="A20" s="154" t="s">
        <v>3195</v>
      </c>
      <c r="B20" s="147">
        <v>3964</v>
      </c>
      <c r="C20" s="147">
        <v>5201</v>
      </c>
      <c r="D20" s="189">
        <f>(C20-B20)/B20</f>
        <v>0.312</v>
      </c>
      <c r="E20" s="190"/>
    </row>
    <row r="21" s="182" customFormat="1" ht="36" customHeight="1" spans="1:5">
      <c r="A21" s="154" t="s">
        <v>3196</v>
      </c>
      <c r="B21" s="147"/>
      <c r="C21" s="147"/>
      <c r="D21" s="189"/>
      <c r="E21" s="190"/>
    </row>
    <row r="22" s="182" customFormat="1" ht="36" customHeight="1" spans="1:5">
      <c r="A22" s="154" t="s">
        <v>3197</v>
      </c>
      <c r="B22" s="147">
        <v>2</v>
      </c>
      <c r="C22" s="147"/>
      <c r="D22" s="189"/>
      <c r="E22" s="190"/>
    </row>
    <row r="23" s="182" customFormat="1" ht="36" customHeight="1" spans="1:5">
      <c r="A23" s="154" t="s">
        <v>3198</v>
      </c>
      <c r="B23" s="147">
        <v>6157</v>
      </c>
      <c r="C23" s="150">
        <v>4741</v>
      </c>
      <c r="D23" s="192">
        <f>(C23-B23)/B23</f>
        <v>-0.23</v>
      </c>
      <c r="E23" s="190" t="str">
        <f>IF(A23&lt;&gt;"",IF(SUM(B23:C23)&lt;&gt;0,"是","否"),"是")</f>
        <v>是</v>
      </c>
    </row>
    <row r="24" s="182" customFormat="1" ht="36" customHeight="1" spans="1:5">
      <c r="A24" s="143" t="s">
        <v>3202</v>
      </c>
      <c r="B24" s="144">
        <v>503</v>
      </c>
      <c r="C24" s="144">
        <v>467</v>
      </c>
      <c r="D24" s="192">
        <f>(C24-B24)/B24</f>
        <v>-0.072</v>
      </c>
      <c r="E24" s="190" t="str">
        <f>IF(A24&lt;&gt;"",IF(SUM(B24:C24)&lt;&gt;0,"是","否"),"是")</f>
        <v>是</v>
      </c>
    </row>
    <row r="25" s="182" customFormat="1" ht="36" customHeight="1" spans="1:5">
      <c r="A25" s="154" t="s">
        <v>3195</v>
      </c>
      <c r="B25" s="147">
        <v>503</v>
      </c>
      <c r="C25" s="147">
        <v>467</v>
      </c>
      <c r="D25" s="192">
        <f>(C25-B25)/B25</f>
        <v>-0.072</v>
      </c>
      <c r="E25" s="190"/>
    </row>
    <row r="26" s="182" customFormat="1" ht="36" customHeight="1" spans="1:5">
      <c r="A26" s="154" t="s">
        <v>3196</v>
      </c>
      <c r="B26" s="147"/>
      <c r="C26" s="147"/>
      <c r="D26" s="189"/>
      <c r="E26" s="190"/>
    </row>
    <row r="27" s="182" customFormat="1" ht="36" customHeight="1" spans="1:5">
      <c r="A27" s="154" t="s">
        <v>3197</v>
      </c>
      <c r="B27" s="147"/>
      <c r="C27" s="147"/>
      <c r="D27" s="189"/>
      <c r="E27" s="190"/>
    </row>
    <row r="28" s="182" customFormat="1" ht="36" customHeight="1" spans="1:5">
      <c r="A28" s="154" t="s">
        <v>3198</v>
      </c>
      <c r="B28" s="147"/>
      <c r="C28" s="150"/>
      <c r="D28" s="189"/>
      <c r="E28" s="190" t="str">
        <f>IF(A28&lt;&gt;"",IF(SUM(B28:C28)&lt;&gt;0,"是","否"),"是")</f>
        <v>否</v>
      </c>
    </row>
    <row r="29" s="182" customFormat="1" ht="36" customHeight="1" spans="1:5">
      <c r="A29" s="143" t="s">
        <v>3203</v>
      </c>
      <c r="B29" s="144">
        <v>3809</v>
      </c>
      <c r="C29" s="144">
        <v>15463</v>
      </c>
      <c r="D29" s="189">
        <f>(C29-B29)/B29</f>
        <v>3.06</v>
      </c>
      <c r="E29" s="190" t="str">
        <f>IF(A29&lt;&gt;"",IF(SUM(B29:C29)&lt;&gt;0,"是","否"),"是")</f>
        <v>是</v>
      </c>
    </row>
    <row r="30" s="182" customFormat="1" ht="36" customHeight="1" spans="1:5">
      <c r="A30" s="154" t="s">
        <v>3195</v>
      </c>
      <c r="B30" s="147">
        <v>3765</v>
      </c>
      <c r="C30" s="147">
        <v>4101</v>
      </c>
      <c r="D30" s="189">
        <f>(C30-B30)/B30</f>
        <v>0.089</v>
      </c>
      <c r="E30" s="190"/>
    </row>
    <row r="31" s="182" customFormat="1" ht="36" customHeight="1" spans="1:5">
      <c r="A31" s="154" t="s">
        <v>3196</v>
      </c>
      <c r="B31" s="147"/>
      <c r="C31" s="147">
        <v>25</v>
      </c>
      <c r="D31" s="189"/>
      <c r="E31" s="190"/>
    </row>
    <row r="32" s="182" customFormat="1" ht="36" customHeight="1" spans="1:5">
      <c r="A32" s="154" t="s">
        <v>3197</v>
      </c>
      <c r="B32" s="147">
        <v>44</v>
      </c>
      <c r="C32" s="147"/>
      <c r="D32" s="189">
        <f>(C32-B32)/B32</f>
        <v>-1</v>
      </c>
      <c r="E32" s="190"/>
    </row>
    <row r="33" s="181" customFormat="1" ht="36" customHeight="1" spans="1:5">
      <c r="A33" s="154" t="s">
        <v>3198</v>
      </c>
      <c r="B33" s="147"/>
      <c r="C33" s="151">
        <v>11337</v>
      </c>
      <c r="D33" s="189"/>
      <c r="E33" s="190" t="str">
        <f>IF(A33&lt;&gt;"",IF(SUM(B33:C33)&lt;&gt;0,"是","否"),"是")</f>
        <v>是</v>
      </c>
    </row>
    <row r="34" s="181" customFormat="1" ht="36" customHeight="1" spans="1:5">
      <c r="A34" s="143" t="s">
        <v>3204</v>
      </c>
      <c r="B34" s="144">
        <v>19563</v>
      </c>
      <c r="C34" s="144">
        <v>13798</v>
      </c>
      <c r="D34" s="189">
        <f>(C34-B34)/B34</f>
        <v>-0.295</v>
      </c>
      <c r="E34" s="190" t="str">
        <f>IF(A34&lt;&gt;"",IF(SUM(B34:C34)&lt;&gt;0,"是","否"),"是")</f>
        <v>是</v>
      </c>
    </row>
    <row r="35" s="181" customFormat="1" ht="36" customHeight="1" spans="1:5">
      <c r="A35" s="154" t="s">
        <v>3195</v>
      </c>
      <c r="B35" s="147">
        <v>8025</v>
      </c>
      <c r="C35" s="147">
        <v>9316</v>
      </c>
      <c r="D35" s="189">
        <f>(C35-B35)/B35</f>
        <v>0.161</v>
      </c>
      <c r="E35" s="190"/>
    </row>
    <row r="36" s="181" customFormat="1" ht="36" customHeight="1" spans="1:5">
      <c r="A36" s="154" t="s">
        <v>3196</v>
      </c>
      <c r="B36" s="147"/>
      <c r="C36" s="147"/>
      <c r="D36" s="189"/>
      <c r="E36" s="190"/>
    </row>
    <row r="37" s="181" customFormat="1" ht="36" customHeight="1" spans="1:5">
      <c r="A37" s="154" t="s">
        <v>3197</v>
      </c>
      <c r="B37" s="147">
        <v>54</v>
      </c>
      <c r="C37" s="147"/>
      <c r="D37" s="189">
        <f t="shared" ref="D37:D42" si="0">(C37-B37)/B37</f>
        <v>-1</v>
      </c>
      <c r="E37" s="190"/>
    </row>
    <row r="38" s="181" customFormat="1" ht="36" customHeight="1" spans="1:5">
      <c r="A38" s="154" t="s">
        <v>3198</v>
      </c>
      <c r="B38" s="147">
        <v>11484</v>
      </c>
      <c r="C38" s="152">
        <v>4482</v>
      </c>
      <c r="D38" s="192">
        <f t="shared" si="0"/>
        <v>-0.61</v>
      </c>
      <c r="E38" s="190" t="str">
        <f>IF(A38&lt;&gt;"",IF(SUM(B38:C38)&lt;&gt;0,"是","否"),"是")</f>
        <v>是</v>
      </c>
    </row>
    <row r="39" s="181" customFormat="1" ht="36" customHeight="1" spans="1:5">
      <c r="A39" s="153" t="s">
        <v>3205</v>
      </c>
      <c r="B39" s="144">
        <f>B34+B29+B24+B19+B14+B9+B4</f>
        <v>68492</v>
      </c>
      <c r="C39" s="144">
        <f>C34+C29+C24+C19+C14+C9+C4</f>
        <v>76101</v>
      </c>
      <c r="D39" s="189">
        <f t="shared" si="0"/>
        <v>0.111</v>
      </c>
      <c r="E39" s="190" t="str">
        <f>IF(A39&lt;&gt;"",IF(SUM(B39:C39)&lt;&gt;0,"是","否"),"是")</f>
        <v>是</v>
      </c>
    </row>
    <row r="40" s="181" customFormat="1" ht="36" customHeight="1" spans="1:5">
      <c r="A40" s="154" t="s">
        <v>3206</v>
      </c>
      <c r="B40" s="147">
        <v>40791</v>
      </c>
      <c r="C40" s="147">
        <v>45546</v>
      </c>
      <c r="D40" s="192">
        <f t="shared" si="0"/>
        <v>0.117</v>
      </c>
      <c r="E40" s="190" t="str">
        <f>IF(A40&lt;&gt;"",IF(SUM(B40:C40)&lt;&gt;0,"是","否"),"是")</f>
        <v>是</v>
      </c>
    </row>
    <row r="41" s="181" customFormat="1" ht="36" customHeight="1" spans="1:5">
      <c r="A41" s="154" t="s">
        <v>3196</v>
      </c>
      <c r="B41" s="147">
        <v>142</v>
      </c>
      <c r="C41" s="147">
        <v>80</v>
      </c>
      <c r="D41" s="192">
        <f t="shared" si="0"/>
        <v>-0.437</v>
      </c>
      <c r="E41" s="190"/>
    </row>
    <row r="42" s="181" customFormat="1" ht="36" customHeight="1" spans="1:5">
      <c r="A42" s="154" t="s">
        <v>3197</v>
      </c>
      <c r="B42" s="147">
        <v>204</v>
      </c>
      <c r="C42" s="147">
        <v>28</v>
      </c>
      <c r="D42" s="192">
        <f t="shared" si="0"/>
        <v>-0.863</v>
      </c>
      <c r="E42" s="190"/>
    </row>
    <row r="43" s="181" customFormat="1" ht="36" customHeight="1" spans="1:5">
      <c r="A43" s="193" t="s">
        <v>3207</v>
      </c>
      <c r="B43" s="144"/>
      <c r="C43" s="144"/>
      <c r="D43" s="189"/>
      <c r="E43" s="190" t="str">
        <f>IF(A43&lt;&gt;"",IF(SUM(B43:C43)&lt;&gt;0,"是","否"),"是")</f>
        <v>否</v>
      </c>
    </row>
    <row r="44" s="181" customFormat="1" ht="36" customHeight="1" spans="1:5">
      <c r="A44" s="155" t="s">
        <v>3208</v>
      </c>
      <c r="B44" s="144">
        <v>27355</v>
      </c>
      <c r="C44" s="156">
        <v>30447</v>
      </c>
      <c r="D44" s="189">
        <f>(C44-B44)/B44</f>
        <v>0.113</v>
      </c>
      <c r="E44" s="190" t="str">
        <f>IF(A44&lt;&gt;"",IF(SUM(B44:C44)&lt;&gt;0,"是","否"),"是")</f>
        <v>是</v>
      </c>
    </row>
    <row r="45" s="181" customFormat="1" ht="36" customHeight="1" spans="1:5">
      <c r="A45" s="155" t="s">
        <v>3209</v>
      </c>
      <c r="B45" s="144">
        <v>43427</v>
      </c>
      <c r="C45" s="156">
        <v>38658</v>
      </c>
      <c r="D45" s="189">
        <f>(C45-B45)/B45</f>
        <v>-0.11</v>
      </c>
      <c r="E45" s="190"/>
    </row>
    <row r="46" s="182" customFormat="1" ht="36" customHeight="1" spans="1:5">
      <c r="A46" s="153" t="s">
        <v>3210</v>
      </c>
      <c r="B46" s="144">
        <f>B39+B45</f>
        <v>111919</v>
      </c>
      <c r="C46" s="144">
        <f>C39+C45</f>
        <v>114759</v>
      </c>
      <c r="D46" s="189">
        <f>(C46-B46)/B46</f>
        <v>0.025</v>
      </c>
      <c r="E46" s="194" t="str">
        <f>IF(A46&lt;&gt;"",IF(SUM(B46:C46)&lt;&gt;0,"是","否"),"是")</f>
        <v>是</v>
      </c>
    </row>
    <row r="47" s="181" customFormat="1" spans="2:3">
      <c r="B47" s="195"/>
      <c r="C47" s="195"/>
    </row>
    <row r="48" s="181" customFormat="1" spans="2:3">
      <c r="B48" s="195"/>
      <c r="C48" s="195"/>
    </row>
    <row r="49" s="181" customFormat="1" spans="2:3">
      <c r="B49" s="195"/>
      <c r="C49" s="195"/>
    </row>
    <row r="50" s="181" customFormat="1" spans="2:3">
      <c r="B50" s="195"/>
      <c r="C50" s="195"/>
    </row>
  </sheetData>
  <mergeCells count="1">
    <mergeCell ref="A1:D1"/>
  </mergeCells>
  <conditionalFormatting sqref="E4:E46">
    <cfRule type="cellIs" dxfId="162"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2"/>
  <sheetViews>
    <sheetView showGridLines="0" showZeros="0" view="pageBreakPreview" zoomScaleNormal="100" zoomScaleSheetLayoutView="100" workbookViewId="0">
      <pane ySplit="3" topLeftCell="A33" activePane="bottomLeft" state="frozen"/>
      <selection/>
      <selection pane="bottomLeft" activeCell="D57" sqref="D57"/>
    </sheetView>
  </sheetViews>
  <sheetFormatPr defaultColWidth="9" defaultRowHeight="14.25" outlineLevelCol="3"/>
  <cols>
    <col min="1" max="1" width="46.125" style="158" customWidth="1"/>
    <col min="2" max="4" width="20.625" style="158" customWidth="1"/>
    <col min="5" max="5" width="5" style="158" hidden="1" customWidth="1"/>
    <col min="6" max="16384" width="9" style="158"/>
  </cols>
  <sheetData>
    <row r="1" s="158" customFormat="1" ht="45" customHeight="1" spans="1:4">
      <c r="A1" s="160" t="s">
        <v>3211</v>
      </c>
      <c r="B1" s="160"/>
      <c r="C1" s="160"/>
      <c r="D1" s="160"/>
    </row>
    <row r="2" s="158" customFormat="1" ht="20.1" customHeight="1" spans="1:4">
      <c r="A2" s="161"/>
      <c r="B2" s="162"/>
      <c r="C2" s="163"/>
      <c r="D2" s="164" t="s">
        <v>2</v>
      </c>
    </row>
    <row r="3" s="158" customFormat="1" ht="45" customHeight="1" spans="1:4">
      <c r="A3" s="165" t="s">
        <v>3166</v>
      </c>
      <c r="B3" s="142" t="s">
        <v>5</v>
      </c>
      <c r="C3" s="142" t="s">
        <v>6</v>
      </c>
      <c r="D3" s="142" t="s">
        <v>7</v>
      </c>
    </row>
    <row r="4" s="158" customFormat="1" ht="27" customHeight="1" spans="1:4">
      <c r="A4" s="166" t="s">
        <v>3167</v>
      </c>
      <c r="B4" s="167">
        <v>19955</v>
      </c>
      <c r="C4" s="168">
        <v>20784</v>
      </c>
      <c r="D4" s="145">
        <f>C4/B4-1</f>
        <v>0.042</v>
      </c>
    </row>
    <row r="5" s="158" customFormat="1" ht="27" customHeight="1" spans="1:4">
      <c r="A5" s="169" t="s">
        <v>3168</v>
      </c>
      <c r="B5" s="170">
        <v>8699</v>
      </c>
      <c r="C5" s="170">
        <v>8896</v>
      </c>
      <c r="D5" s="145">
        <f t="shared" ref="D5:D36" si="0">C5/B5-1</f>
        <v>0.023</v>
      </c>
    </row>
    <row r="6" s="158" customFormat="1" ht="27" customHeight="1" spans="1:4">
      <c r="A6" s="169" t="s">
        <v>3169</v>
      </c>
      <c r="B6" s="170">
        <v>3</v>
      </c>
      <c r="C6" s="171">
        <v>3</v>
      </c>
      <c r="D6" s="145">
        <f t="shared" si="0"/>
        <v>0</v>
      </c>
    </row>
    <row r="7" s="159" customFormat="1" ht="27" customHeight="1" spans="1:4">
      <c r="A7" s="169" t="s">
        <v>3170</v>
      </c>
      <c r="B7" s="170"/>
      <c r="C7" s="171"/>
      <c r="D7" s="145" t="e">
        <f t="shared" si="0"/>
        <v>#DIV/0!</v>
      </c>
    </row>
    <row r="8" s="159" customFormat="1" ht="27" customHeight="1" spans="1:4">
      <c r="A8" s="169" t="s">
        <v>3171</v>
      </c>
      <c r="B8" s="170">
        <v>395</v>
      </c>
      <c r="C8" s="171">
        <v>250</v>
      </c>
      <c r="D8" s="145">
        <f t="shared" si="0"/>
        <v>-0.367</v>
      </c>
    </row>
    <row r="9" s="159" customFormat="1" ht="27" customHeight="1" spans="1:4">
      <c r="A9" s="169" t="s">
        <v>3172</v>
      </c>
      <c r="B9" s="170">
        <v>10858</v>
      </c>
      <c r="C9" s="171">
        <v>11632</v>
      </c>
      <c r="D9" s="145">
        <f t="shared" si="0"/>
        <v>0.071</v>
      </c>
    </row>
    <row r="10" s="159" customFormat="1" ht="27" customHeight="1" spans="1:4">
      <c r="A10" s="169" t="s">
        <v>3173</v>
      </c>
      <c r="B10" s="170"/>
      <c r="C10" s="171">
        <v>3</v>
      </c>
      <c r="D10" s="145" t="e">
        <f t="shared" si="0"/>
        <v>#DIV/0!</v>
      </c>
    </row>
    <row r="11" s="159" customFormat="1" ht="27" customHeight="1" spans="1:4">
      <c r="A11" s="172" t="s">
        <v>3174</v>
      </c>
      <c r="B11" s="167">
        <v>13031</v>
      </c>
      <c r="C11" s="167">
        <v>13725</v>
      </c>
      <c r="D11" s="145">
        <f t="shared" si="0"/>
        <v>0.053</v>
      </c>
    </row>
    <row r="12" s="159" customFormat="1" ht="27" customHeight="1" spans="1:4">
      <c r="A12" s="173" t="s">
        <v>3168</v>
      </c>
      <c r="B12" s="170">
        <v>11473</v>
      </c>
      <c r="C12" s="171">
        <v>12264</v>
      </c>
      <c r="D12" s="145">
        <f t="shared" si="0"/>
        <v>0.069</v>
      </c>
    </row>
    <row r="13" s="159" customFormat="1" ht="27" customHeight="1" spans="1:4">
      <c r="A13" s="173" t="s">
        <v>3169</v>
      </c>
      <c r="B13" s="170">
        <v>54</v>
      </c>
      <c r="C13" s="171">
        <v>58</v>
      </c>
      <c r="D13" s="145">
        <f t="shared" si="0"/>
        <v>0.074</v>
      </c>
    </row>
    <row r="14" s="159" customFormat="1" ht="27" customHeight="1" spans="1:4">
      <c r="A14" s="173" t="s">
        <v>3170</v>
      </c>
      <c r="B14" s="170">
        <v>1345</v>
      </c>
      <c r="C14" s="171">
        <v>1345</v>
      </c>
      <c r="D14" s="145">
        <f t="shared" si="0"/>
        <v>0</v>
      </c>
    </row>
    <row r="15" s="159" customFormat="1" ht="27" customHeight="1" spans="1:4">
      <c r="A15" s="173" t="s">
        <v>3171</v>
      </c>
      <c r="B15" s="170">
        <v>159</v>
      </c>
      <c r="C15" s="171">
        <v>58</v>
      </c>
      <c r="D15" s="145">
        <f t="shared" si="0"/>
        <v>-0.635</v>
      </c>
    </row>
    <row r="16" s="159" customFormat="1" ht="27" customHeight="1" spans="1:4">
      <c r="A16" s="173" t="s">
        <v>3172</v>
      </c>
      <c r="B16" s="170"/>
      <c r="C16" s="171"/>
      <c r="D16" s="145" t="e">
        <f t="shared" si="0"/>
        <v>#DIV/0!</v>
      </c>
    </row>
    <row r="17" s="159" customFormat="1" ht="27" customHeight="1" spans="1:4">
      <c r="A17" s="166" t="s">
        <v>3175</v>
      </c>
      <c r="B17" s="167">
        <v>873</v>
      </c>
      <c r="C17" s="168">
        <v>1035</v>
      </c>
      <c r="D17" s="145">
        <f t="shared" si="0"/>
        <v>0.186</v>
      </c>
    </row>
    <row r="18" s="158" customFormat="1" ht="36" customHeight="1" spans="1:4">
      <c r="A18" s="173" t="s">
        <v>3168</v>
      </c>
      <c r="B18" s="170">
        <v>605</v>
      </c>
      <c r="C18" s="171">
        <v>629</v>
      </c>
      <c r="D18" s="145">
        <f t="shared" si="0"/>
        <v>0.04</v>
      </c>
    </row>
    <row r="19" s="158" customFormat="1" ht="27" customHeight="1" spans="1:4">
      <c r="A19" s="173" t="s">
        <v>3169</v>
      </c>
      <c r="B19" s="170">
        <v>1</v>
      </c>
      <c r="C19" s="171">
        <v>1</v>
      </c>
      <c r="D19" s="145">
        <f t="shared" si="0"/>
        <v>0</v>
      </c>
    </row>
    <row r="20" s="158" customFormat="1" ht="27" customHeight="1" spans="1:4">
      <c r="A20" s="173" t="s">
        <v>3170</v>
      </c>
      <c r="B20" s="170"/>
      <c r="C20" s="171"/>
      <c r="D20" s="145" t="e">
        <f t="shared" si="0"/>
        <v>#DIV/0!</v>
      </c>
    </row>
    <row r="21" s="158" customFormat="1" ht="27" customHeight="1" spans="1:4">
      <c r="A21" s="173" t="s">
        <v>3171</v>
      </c>
      <c r="B21" s="170">
        <v>1</v>
      </c>
      <c r="C21" s="171"/>
      <c r="D21" s="145">
        <f t="shared" si="0"/>
        <v>-1</v>
      </c>
    </row>
    <row r="22" s="158" customFormat="1" ht="27" customHeight="1" spans="1:4">
      <c r="A22" s="173" t="s">
        <v>3172</v>
      </c>
      <c r="B22" s="170">
        <v>266</v>
      </c>
      <c r="C22" s="171">
        <v>405</v>
      </c>
      <c r="D22" s="145">
        <f t="shared" si="0"/>
        <v>0.523</v>
      </c>
    </row>
    <row r="23" s="158" customFormat="1" ht="27" customHeight="1" spans="1:4">
      <c r="A23" s="173" t="s">
        <v>3173</v>
      </c>
      <c r="B23" s="170"/>
      <c r="C23" s="171"/>
      <c r="D23" s="145" t="e">
        <f t="shared" si="0"/>
        <v>#DIV/0!</v>
      </c>
    </row>
    <row r="24" s="158" customFormat="1" ht="36" customHeight="1" spans="1:4">
      <c r="A24" s="166" t="s">
        <v>3176</v>
      </c>
      <c r="B24" s="167">
        <v>7884</v>
      </c>
      <c r="C24" s="168">
        <v>11486</v>
      </c>
      <c r="D24" s="145">
        <f t="shared" si="0"/>
        <v>0.457</v>
      </c>
    </row>
    <row r="25" s="158" customFormat="1" ht="27" customHeight="1" spans="1:4">
      <c r="A25" s="173" t="s">
        <v>3168</v>
      </c>
      <c r="B25" s="170">
        <v>7428</v>
      </c>
      <c r="C25" s="174">
        <v>9403</v>
      </c>
      <c r="D25" s="145">
        <f t="shared" si="0"/>
        <v>0.266</v>
      </c>
    </row>
    <row r="26" s="158" customFormat="1" ht="27" customHeight="1" spans="1:4">
      <c r="A26" s="173" t="s">
        <v>3169</v>
      </c>
      <c r="B26" s="170">
        <v>39</v>
      </c>
      <c r="C26" s="174">
        <v>82</v>
      </c>
      <c r="D26" s="145">
        <f t="shared" si="0"/>
        <v>1.103</v>
      </c>
    </row>
    <row r="27" s="158" customFormat="1" ht="27" customHeight="1" spans="1:4">
      <c r="A27" s="173" t="s">
        <v>3170</v>
      </c>
      <c r="B27" s="170"/>
      <c r="C27" s="174"/>
      <c r="D27" s="145" t="e">
        <f t="shared" si="0"/>
        <v>#DIV/0!</v>
      </c>
    </row>
    <row r="28" s="158" customFormat="1" ht="27" customHeight="1" spans="1:4">
      <c r="A28" s="173" t="s">
        <v>3171</v>
      </c>
      <c r="B28" s="170">
        <v>17</v>
      </c>
      <c r="C28" s="174">
        <v>1</v>
      </c>
      <c r="D28" s="145">
        <f t="shared" si="0"/>
        <v>-0.941</v>
      </c>
    </row>
    <row r="29" s="158" customFormat="1" ht="27" customHeight="1" spans="1:4">
      <c r="A29" s="173" t="s">
        <v>3172</v>
      </c>
      <c r="B29" s="170">
        <v>400</v>
      </c>
      <c r="C29" s="174">
        <v>2000</v>
      </c>
      <c r="D29" s="145">
        <f t="shared" si="0"/>
        <v>4</v>
      </c>
    </row>
    <row r="30" s="158" customFormat="1" ht="27" customHeight="1" spans="1:4">
      <c r="A30" s="166" t="s">
        <v>3177</v>
      </c>
      <c r="B30" s="175">
        <v>503</v>
      </c>
      <c r="C30" s="175">
        <v>467</v>
      </c>
      <c r="D30" s="145">
        <f t="shared" si="0"/>
        <v>-0.072</v>
      </c>
    </row>
    <row r="31" s="158" customFormat="1" ht="27" customHeight="1" spans="1:4">
      <c r="A31" s="173" t="s">
        <v>3168</v>
      </c>
      <c r="B31" s="174"/>
      <c r="C31" s="150"/>
      <c r="D31" s="145" t="e">
        <f t="shared" si="0"/>
        <v>#DIV/0!</v>
      </c>
    </row>
    <row r="32" s="158" customFormat="1" ht="27" customHeight="1" spans="1:4">
      <c r="A32" s="173" t="s">
        <v>3169</v>
      </c>
      <c r="B32" s="174"/>
      <c r="C32" s="174"/>
      <c r="D32" s="145" t="e">
        <f t="shared" si="0"/>
        <v>#DIV/0!</v>
      </c>
    </row>
    <row r="33" s="158" customFormat="1" ht="27" customHeight="1" spans="1:4">
      <c r="A33" s="173" t="s">
        <v>3170</v>
      </c>
      <c r="B33" s="174"/>
      <c r="C33" s="150"/>
      <c r="D33" s="145" t="e">
        <f t="shared" si="0"/>
        <v>#DIV/0!</v>
      </c>
    </row>
    <row r="34" s="158" customFormat="1" ht="27" customHeight="1" spans="1:4">
      <c r="A34" s="173" t="s">
        <v>3171</v>
      </c>
      <c r="B34" s="174"/>
      <c r="C34" s="150"/>
      <c r="D34" s="145" t="e">
        <f t="shared" si="0"/>
        <v>#DIV/0!</v>
      </c>
    </row>
    <row r="35" s="158" customFormat="1" ht="27" customHeight="1" spans="1:4">
      <c r="A35" s="173" t="s">
        <v>3172</v>
      </c>
      <c r="B35" s="174">
        <v>503</v>
      </c>
      <c r="C35" s="150">
        <v>467</v>
      </c>
      <c r="D35" s="145">
        <f t="shared" si="0"/>
        <v>-0.072</v>
      </c>
    </row>
    <row r="36" s="158" customFormat="1" ht="36" customHeight="1" spans="1:4">
      <c r="A36" s="166" t="s">
        <v>3178</v>
      </c>
      <c r="B36" s="176">
        <v>6799</v>
      </c>
      <c r="C36" s="168">
        <v>8816</v>
      </c>
      <c r="D36" s="145">
        <f t="shared" si="0"/>
        <v>0.297</v>
      </c>
    </row>
    <row r="37" s="158" customFormat="1" ht="36" customHeight="1" spans="1:4">
      <c r="A37" s="177" t="s">
        <v>3168</v>
      </c>
      <c r="B37" s="170">
        <v>2216</v>
      </c>
      <c r="C37" s="178">
        <v>2450</v>
      </c>
      <c r="D37" s="145">
        <f t="shared" ref="D37:D58" si="1">C37/B37-1</f>
        <v>0.106</v>
      </c>
    </row>
    <row r="38" s="158" customFormat="1" ht="36" customHeight="1" spans="1:4">
      <c r="A38" s="177" t="s">
        <v>3169</v>
      </c>
      <c r="B38" s="170">
        <v>92</v>
      </c>
      <c r="C38" s="170">
        <v>136</v>
      </c>
      <c r="D38" s="145">
        <f t="shared" si="1"/>
        <v>0.478</v>
      </c>
    </row>
    <row r="39" s="158" customFormat="1" ht="36" customHeight="1" spans="1:4">
      <c r="A39" s="177" t="s">
        <v>3170</v>
      </c>
      <c r="B39" s="170">
        <v>3532</v>
      </c>
      <c r="C39" s="170">
        <v>281</v>
      </c>
      <c r="D39" s="145">
        <f t="shared" si="1"/>
        <v>-0.92</v>
      </c>
    </row>
    <row r="40" s="158" customFormat="1" ht="36" customHeight="1" spans="1:4">
      <c r="A40" s="177" t="s">
        <v>3171</v>
      </c>
      <c r="B40" s="170">
        <v>959</v>
      </c>
      <c r="C40" s="170">
        <v>12</v>
      </c>
      <c r="D40" s="145">
        <f t="shared" si="1"/>
        <v>-0.987</v>
      </c>
    </row>
    <row r="41" s="158" customFormat="1" ht="36" customHeight="1" spans="1:4">
      <c r="A41" s="177" t="s">
        <v>3212</v>
      </c>
      <c r="B41" s="170"/>
      <c r="C41" s="170">
        <v>561</v>
      </c>
      <c r="D41" s="145" t="e">
        <f t="shared" si="1"/>
        <v>#DIV/0!</v>
      </c>
    </row>
    <row r="42" s="158" customFormat="1" ht="36" customHeight="1" spans="1:4">
      <c r="A42" s="169" t="s">
        <v>3172</v>
      </c>
      <c r="B42" s="170"/>
      <c r="C42" s="170">
        <v>4826</v>
      </c>
      <c r="D42" s="145" t="e">
        <f t="shared" si="1"/>
        <v>#DIV/0!</v>
      </c>
    </row>
    <row r="43" s="158" customFormat="1" ht="36" customHeight="1" spans="1:4">
      <c r="A43" s="169" t="s">
        <v>3173</v>
      </c>
      <c r="B43" s="170"/>
      <c r="C43" s="170">
        <v>550</v>
      </c>
      <c r="D43" s="145" t="e">
        <f t="shared" si="1"/>
        <v>#DIV/0!</v>
      </c>
    </row>
    <row r="44" s="158" customFormat="1" ht="36" customHeight="1" spans="1:4">
      <c r="A44" s="166" t="s">
        <v>3182</v>
      </c>
      <c r="B44" s="167">
        <v>16912</v>
      </c>
      <c r="C44" s="168">
        <v>15019</v>
      </c>
      <c r="D44" s="145">
        <f t="shared" si="1"/>
        <v>-0.112</v>
      </c>
    </row>
    <row r="45" s="158" customFormat="1" ht="27" customHeight="1" spans="1:4">
      <c r="A45" s="173" t="s">
        <v>3168</v>
      </c>
      <c r="B45" s="170">
        <v>6471</v>
      </c>
      <c r="C45" s="178">
        <v>6197</v>
      </c>
      <c r="D45" s="145">
        <f t="shared" si="1"/>
        <v>-0.042</v>
      </c>
    </row>
    <row r="46" s="158" customFormat="1" ht="27" customHeight="1" spans="1:4">
      <c r="A46" s="173" t="s">
        <v>3169</v>
      </c>
      <c r="B46" s="170">
        <v>13</v>
      </c>
      <c r="C46" s="178">
        <v>49</v>
      </c>
      <c r="D46" s="145">
        <f t="shared" si="1"/>
        <v>2.769</v>
      </c>
    </row>
    <row r="47" s="158" customFormat="1" ht="27" customHeight="1" spans="1:4">
      <c r="A47" s="173" t="s">
        <v>3170</v>
      </c>
      <c r="B47" s="170">
        <v>261</v>
      </c>
      <c r="C47" s="178">
        <v>273</v>
      </c>
      <c r="D47" s="145">
        <f t="shared" si="1"/>
        <v>0.046</v>
      </c>
    </row>
    <row r="48" s="158" customFormat="1" ht="27" customHeight="1" spans="1:4">
      <c r="A48" s="173" t="s">
        <v>3171</v>
      </c>
      <c r="B48" s="170"/>
      <c r="C48" s="178"/>
      <c r="D48" s="145" t="e">
        <f t="shared" si="1"/>
        <v>#DIV/0!</v>
      </c>
    </row>
    <row r="49" s="158" customFormat="1" ht="27" customHeight="1" spans="1:4">
      <c r="A49" s="173" t="s">
        <v>3181</v>
      </c>
      <c r="B49" s="170">
        <v>9988</v>
      </c>
      <c r="C49" s="178">
        <v>8500</v>
      </c>
      <c r="D49" s="145">
        <f t="shared" si="1"/>
        <v>-0.149</v>
      </c>
    </row>
    <row r="50" s="158" customFormat="1" ht="27" customHeight="1" spans="1:4">
      <c r="A50" s="173" t="s">
        <v>3183</v>
      </c>
      <c r="B50" s="170">
        <v>179</v>
      </c>
      <c r="C50" s="178"/>
      <c r="D50" s="145">
        <f t="shared" si="1"/>
        <v>-1</v>
      </c>
    </row>
    <row r="51" s="158" customFormat="1" ht="27" customHeight="1" spans="1:4">
      <c r="A51" s="153" t="s">
        <v>3184</v>
      </c>
      <c r="B51" s="176">
        <f>B44+B36+B30+B24+B17+B11+B4</f>
        <v>65957</v>
      </c>
      <c r="C51" s="176">
        <f>C44+C36+C30+C24+C17+C11+C4</f>
        <v>71332</v>
      </c>
      <c r="D51" s="145">
        <f t="shared" si="1"/>
        <v>0.081</v>
      </c>
    </row>
    <row r="52" s="158" customFormat="1" ht="27" customHeight="1" spans="1:4">
      <c r="A52" s="173" t="s">
        <v>3185</v>
      </c>
      <c r="B52" s="170">
        <v>36892</v>
      </c>
      <c r="C52" s="170">
        <v>39839</v>
      </c>
      <c r="D52" s="145">
        <f t="shared" si="1"/>
        <v>0.08</v>
      </c>
    </row>
    <row r="53" s="158" customFormat="1" ht="27" customHeight="1" spans="1:4">
      <c r="A53" s="173" t="s">
        <v>3186</v>
      </c>
      <c r="B53" s="170">
        <v>202</v>
      </c>
      <c r="C53" s="170">
        <v>329</v>
      </c>
      <c r="D53" s="145">
        <f t="shared" si="1"/>
        <v>0.629</v>
      </c>
    </row>
    <row r="54" s="158" customFormat="1" ht="27" customHeight="1" spans="1:4">
      <c r="A54" s="173" t="s">
        <v>3187</v>
      </c>
      <c r="B54" s="170">
        <v>5138</v>
      </c>
      <c r="C54" s="170">
        <v>1899</v>
      </c>
      <c r="D54" s="145">
        <f t="shared" si="1"/>
        <v>-0.63</v>
      </c>
    </row>
    <row r="55" s="158" customFormat="1" ht="27" customHeight="1" spans="1:4">
      <c r="A55" s="179" t="s">
        <v>3213</v>
      </c>
      <c r="B55" s="167">
        <f>B49+B42+B35+B29+B22+B16+B9</f>
        <v>22015</v>
      </c>
      <c r="C55" s="167">
        <f>C49+C42+C35+C29+C22+C16+C9</f>
        <v>27830</v>
      </c>
      <c r="D55" s="145">
        <f t="shared" si="1"/>
        <v>0.264</v>
      </c>
    </row>
    <row r="56" s="158" customFormat="1" ht="27" customHeight="1" spans="1:4">
      <c r="A56" s="172" t="s">
        <v>3189</v>
      </c>
      <c r="B56" s="167">
        <v>45962</v>
      </c>
      <c r="C56" s="167">
        <v>43427</v>
      </c>
      <c r="D56" s="145">
        <f t="shared" si="1"/>
        <v>-0.055</v>
      </c>
    </row>
    <row r="57" s="158" customFormat="1" ht="27" customHeight="1" spans="1:4">
      <c r="A57" s="155" t="s">
        <v>3190</v>
      </c>
      <c r="B57" s="167">
        <v>0</v>
      </c>
      <c r="C57" s="168"/>
      <c r="D57" s="145"/>
    </row>
    <row r="58" s="158" customFormat="1" ht="27" customHeight="1" spans="1:4">
      <c r="A58" s="153" t="s">
        <v>3191</v>
      </c>
      <c r="B58" s="167">
        <f>B57+B56+B51</f>
        <v>111919</v>
      </c>
      <c r="C58" s="167">
        <f>C57+C56+C51</f>
        <v>114759</v>
      </c>
      <c r="D58" s="145">
        <f t="shared" si="1"/>
        <v>0.025</v>
      </c>
    </row>
    <row r="59" s="158" customFormat="1" ht="27" customHeight="1" spans="2:3">
      <c r="B59" s="180"/>
      <c r="C59" s="180"/>
    </row>
    <row r="60" s="158" customFormat="1" spans="2:3">
      <c r="B60" s="180"/>
      <c r="C60" s="180"/>
    </row>
    <row r="61" s="158" customFormat="1" spans="2:3">
      <c r="B61" s="180"/>
      <c r="C61" s="180"/>
    </row>
    <row r="62" s="158" customFormat="1" spans="2:3">
      <c r="B62" s="180"/>
      <c r="C62" s="180"/>
    </row>
  </sheetData>
  <mergeCells count="1">
    <mergeCell ref="A1:D1"/>
  </mergeCells>
  <conditionalFormatting sqref="C37">
    <cfRule type="cellIs" dxfId="163" priority="3" stopIfTrue="1" operator="lessThanOrEqual">
      <formula>-1</formula>
    </cfRule>
  </conditionalFormatting>
  <conditionalFormatting sqref="C6:C10">
    <cfRule type="cellIs" dxfId="164" priority="7" stopIfTrue="1" operator="lessThanOrEqual">
      <formula>-1</formula>
    </cfRule>
  </conditionalFormatting>
  <conditionalFormatting sqref="C12:C16">
    <cfRule type="cellIs" dxfId="165" priority="6" stopIfTrue="1" operator="lessThanOrEqual">
      <formula>-1</formula>
    </cfRule>
  </conditionalFormatting>
  <conditionalFormatting sqref="C17:C23">
    <cfRule type="cellIs" dxfId="166" priority="5" stopIfTrue="1" operator="lessThanOrEqual">
      <formula>-1</formula>
    </cfRule>
  </conditionalFormatting>
  <conditionalFormatting sqref="C24:C29">
    <cfRule type="cellIs" dxfId="167" priority="4" stopIfTrue="1" operator="lessThanOrEqual">
      <formula>-1</formula>
    </cfRule>
  </conditionalFormatting>
  <conditionalFormatting sqref="C45:C50">
    <cfRule type="cellIs" dxfId="168"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8"/>
  <sheetViews>
    <sheetView showGridLines="0" showZeros="0" view="pageBreakPreview" zoomScaleNormal="100" zoomScaleSheetLayoutView="100" topLeftCell="A35" workbookViewId="0">
      <selection activeCell="C48" sqref="C48"/>
    </sheetView>
  </sheetViews>
  <sheetFormatPr defaultColWidth="9" defaultRowHeight="14.25" outlineLevelCol="3"/>
  <cols>
    <col min="1" max="1" width="50.7583333333333" style="134" customWidth="1"/>
    <col min="2" max="3" width="20.625" style="135" customWidth="1"/>
    <col min="4" max="4" width="20.625" style="134" customWidth="1"/>
    <col min="5" max="6" width="12.625" style="134"/>
    <col min="7" max="245" width="9" style="134"/>
    <col min="246" max="246" width="41.625" style="134" customWidth="1"/>
    <col min="247" max="248" width="14.5" style="134" customWidth="1"/>
    <col min="249" max="249" width="13.8833333333333" style="134" customWidth="1"/>
    <col min="250" max="252" width="9" style="134"/>
    <col min="253" max="254" width="10.5" style="134" customWidth="1"/>
    <col min="255" max="501" width="9" style="134"/>
    <col min="502" max="502" width="41.625" style="134" customWidth="1"/>
    <col min="503" max="504" width="14.5" style="134" customWidth="1"/>
    <col min="505" max="505" width="13.8833333333333" style="134" customWidth="1"/>
    <col min="506" max="508" width="9" style="134"/>
    <col min="509" max="510" width="10.5" style="134" customWidth="1"/>
    <col min="511" max="757" width="9" style="134"/>
    <col min="758" max="758" width="41.625" style="134" customWidth="1"/>
    <col min="759" max="760" width="14.5" style="134" customWidth="1"/>
    <col min="761" max="761" width="13.8833333333333" style="134" customWidth="1"/>
    <col min="762" max="764" width="9" style="134"/>
    <col min="765" max="766" width="10.5" style="134" customWidth="1"/>
    <col min="767" max="1013" width="9" style="134"/>
    <col min="1014" max="1014" width="41.625" style="134" customWidth="1"/>
    <col min="1015" max="1016" width="14.5" style="134" customWidth="1"/>
    <col min="1017" max="1017" width="13.8833333333333" style="134" customWidth="1"/>
    <col min="1018" max="1020" width="9" style="134"/>
    <col min="1021" max="1022" width="10.5" style="134" customWidth="1"/>
    <col min="1023" max="1269" width="9" style="134"/>
    <col min="1270" max="1270" width="41.625" style="134" customWidth="1"/>
    <col min="1271" max="1272" width="14.5" style="134" customWidth="1"/>
    <col min="1273" max="1273" width="13.8833333333333" style="134" customWidth="1"/>
    <col min="1274" max="1276" width="9" style="134"/>
    <col min="1277" max="1278" width="10.5" style="134" customWidth="1"/>
    <col min="1279" max="1525" width="9" style="134"/>
    <col min="1526" max="1526" width="41.625" style="134" customWidth="1"/>
    <col min="1527" max="1528" width="14.5" style="134" customWidth="1"/>
    <col min="1529" max="1529" width="13.8833333333333" style="134" customWidth="1"/>
    <col min="1530" max="1532" width="9" style="134"/>
    <col min="1533" max="1534" width="10.5" style="134" customWidth="1"/>
    <col min="1535" max="1781" width="9" style="134"/>
    <col min="1782" max="1782" width="41.625" style="134" customWidth="1"/>
    <col min="1783" max="1784" width="14.5" style="134" customWidth="1"/>
    <col min="1785" max="1785" width="13.8833333333333" style="134" customWidth="1"/>
    <col min="1786" max="1788" width="9" style="134"/>
    <col min="1789" max="1790" width="10.5" style="134" customWidth="1"/>
    <col min="1791" max="2037" width="9" style="134"/>
    <col min="2038" max="2038" width="41.625" style="134" customWidth="1"/>
    <col min="2039" max="2040" width="14.5" style="134" customWidth="1"/>
    <col min="2041" max="2041" width="13.8833333333333" style="134" customWidth="1"/>
    <col min="2042" max="2044" width="9" style="134"/>
    <col min="2045" max="2046" width="10.5" style="134" customWidth="1"/>
    <col min="2047" max="2293" width="9" style="134"/>
    <col min="2294" max="2294" width="41.625" style="134" customWidth="1"/>
    <col min="2295" max="2296" width="14.5" style="134" customWidth="1"/>
    <col min="2297" max="2297" width="13.8833333333333" style="134" customWidth="1"/>
    <col min="2298" max="2300" width="9" style="134"/>
    <col min="2301" max="2302" width="10.5" style="134" customWidth="1"/>
    <col min="2303" max="2549" width="9" style="134"/>
    <col min="2550" max="2550" width="41.625" style="134" customWidth="1"/>
    <col min="2551" max="2552" width="14.5" style="134" customWidth="1"/>
    <col min="2553" max="2553" width="13.8833333333333" style="134" customWidth="1"/>
    <col min="2554" max="2556" width="9" style="134"/>
    <col min="2557" max="2558" width="10.5" style="134" customWidth="1"/>
    <col min="2559" max="2805" width="9" style="134"/>
    <col min="2806" max="2806" width="41.625" style="134" customWidth="1"/>
    <col min="2807" max="2808" width="14.5" style="134" customWidth="1"/>
    <col min="2809" max="2809" width="13.8833333333333" style="134" customWidth="1"/>
    <col min="2810" max="2812" width="9" style="134"/>
    <col min="2813" max="2814" width="10.5" style="134" customWidth="1"/>
    <col min="2815" max="3061" width="9" style="134"/>
    <col min="3062" max="3062" width="41.625" style="134" customWidth="1"/>
    <col min="3063" max="3064" width="14.5" style="134" customWidth="1"/>
    <col min="3065" max="3065" width="13.8833333333333" style="134" customWidth="1"/>
    <col min="3066" max="3068" width="9" style="134"/>
    <col min="3069" max="3070" width="10.5" style="134" customWidth="1"/>
    <col min="3071" max="3317" width="9" style="134"/>
    <col min="3318" max="3318" width="41.625" style="134" customWidth="1"/>
    <col min="3319" max="3320" width="14.5" style="134" customWidth="1"/>
    <col min="3321" max="3321" width="13.8833333333333" style="134" customWidth="1"/>
    <col min="3322" max="3324" width="9" style="134"/>
    <col min="3325" max="3326" width="10.5" style="134" customWidth="1"/>
    <col min="3327" max="3573" width="9" style="134"/>
    <col min="3574" max="3574" width="41.625" style="134" customWidth="1"/>
    <col min="3575" max="3576" width="14.5" style="134" customWidth="1"/>
    <col min="3577" max="3577" width="13.8833333333333" style="134" customWidth="1"/>
    <col min="3578" max="3580" width="9" style="134"/>
    <col min="3581" max="3582" width="10.5" style="134" customWidth="1"/>
    <col min="3583" max="3829" width="9" style="134"/>
    <col min="3830" max="3830" width="41.625" style="134" customWidth="1"/>
    <col min="3831" max="3832" width="14.5" style="134" customWidth="1"/>
    <col min="3833" max="3833" width="13.8833333333333" style="134" customWidth="1"/>
    <col min="3834" max="3836" width="9" style="134"/>
    <col min="3837" max="3838" width="10.5" style="134" customWidth="1"/>
    <col min="3839" max="4085" width="9" style="134"/>
    <col min="4086" max="4086" width="41.625" style="134" customWidth="1"/>
    <col min="4087" max="4088" width="14.5" style="134" customWidth="1"/>
    <col min="4089" max="4089" width="13.8833333333333" style="134" customWidth="1"/>
    <col min="4090" max="4092" width="9" style="134"/>
    <col min="4093" max="4094" width="10.5" style="134" customWidth="1"/>
    <col min="4095" max="4341" width="9" style="134"/>
    <col min="4342" max="4342" width="41.625" style="134" customWidth="1"/>
    <col min="4343" max="4344" width="14.5" style="134" customWidth="1"/>
    <col min="4345" max="4345" width="13.8833333333333" style="134" customWidth="1"/>
    <col min="4346" max="4348" width="9" style="134"/>
    <col min="4349" max="4350" width="10.5" style="134" customWidth="1"/>
    <col min="4351" max="4597" width="9" style="134"/>
    <col min="4598" max="4598" width="41.625" style="134" customWidth="1"/>
    <col min="4599" max="4600" width="14.5" style="134" customWidth="1"/>
    <col min="4601" max="4601" width="13.8833333333333" style="134" customWidth="1"/>
    <col min="4602" max="4604" width="9" style="134"/>
    <col min="4605" max="4606" width="10.5" style="134" customWidth="1"/>
    <col min="4607" max="4853" width="9" style="134"/>
    <col min="4854" max="4854" width="41.625" style="134" customWidth="1"/>
    <col min="4855" max="4856" width="14.5" style="134" customWidth="1"/>
    <col min="4857" max="4857" width="13.8833333333333" style="134" customWidth="1"/>
    <col min="4858" max="4860" width="9" style="134"/>
    <col min="4861" max="4862" width="10.5" style="134" customWidth="1"/>
    <col min="4863" max="5109" width="9" style="134"/>
    <col min="5110" max="5110" width="41.625" style="134" customWidth="1"/>
    <col min="5111" max="5112" width="14.5" style="134" customWidth="1"/>
    <col min="5113" max="5113" width="13.8833333333333" style="134" customWidth="1"/>
    <col min="5114" max="5116" width="9" style="134"/>
    <col min="5117" max="5118" width="10.5" style="134" customWidth="1"/>
    <col min="5119" max="5365" width="9" style="134"/>
    <col min="5366" max="5366" width="41.625" style="134" customWidth="1"/>
    <col min="5367" max="5368" width="14.5" style="134" customWidth="1"/>
    <col min="5369" max="5369" width="13.8833333333333" style="134" customWidth="1"/>
    <col min="5370" max="5372" width="9" style="134"/>
    <col min="5373" max="5374" width="10.5" style="134" customWidth="1"/>
    <col min="5375" max="5621" width="9" style="134"/>
    <col min="5622" max="5622" width="41.625" style="134" customWidth="1"/>
    <col min="5623" max="5624" width="14.5" style="134" customWidth="1"/>
    <col min="5625" max="5625" width="13.8833333333333" style="134" customWidth="1"/>
    <col min="5626" max="5628" width="9" style="134"/>
    <col min="5629" max="5630" width="10.5" style="134" customWidth="1"/>
    <col min="5631" max="5877" width="9" style="134"/>
    <col min="5878" max="5878" width="41.625" style="134" customWidth="1"/>
    <col min="5879" max="5880" width="14.5" style="134" customWidth="1"/>
    <col min="5881" max="5881" width="13.8833333333333" style="134" customWidth="1"/>
    <col min="5882" max="5884" width="9" style="134"/>
    <col min="5885" max="5886" width="10.5" style="134" customWidth="1"/>
    <col min="5887" max="6133" width="9" style="134"/>
    <col min="6134" max="6134" width="41.625" style="134" customWidth="1"/>
    <col min="6135" max="6136" width="14.5" style="134" customWidth="1"/>
    <col min="6137" max="6137" width="13.8833333333333" style="134" customWidth="1"/>
    <col min="6138" max="6140" width="9" style="134"/>
    <col min="6141" max="6142" width="10.5" style="134" customWidth="1"/>
    <col min="6143" max="6389" width="9" style="134"/>
    <col min="6390" max="6390" width="41.625" style="134" customWidth="1"/>
    <col min="6391" max="6392" width="14.5" style="134" customWidth="1"/>
    <col min="6393" max="6393" width="13.8833333333333" style="134" customWidth="1"/>
    <col min="6394" max="6396" width="9" style="134"/>
    <col min="6397" max="6398" width="10.5" style="134" customWidth="1"/>
    <col min="6399" max="6645" width="9" style="134"/>
    <col min="6646" max="6646" width="41.625" style="134" customWidth="1"/>
    <col min="6647" max="6648" width="14.5" style="134" customWidth="1"/>
    <col min="6649" max="6649" width="13.8833333333333" style="134" customWidth="1"/>
    <col min="6650" max="6652" width="9" style="134"/>
    <col min="6653" max="6654" width="10.5" style="134" customWidth="1"/>
    <col min="6655" max="6901" width="9" style="134"/>
    <col min="6902" max="6902" width="41.625" style="134" customWidth="1"/>
    <col min="6903" max="6904" width="14.5" style="134" customWidth="1"/>
    <col min="6905" max="6905" width="13.8833333333333" style="134" customWidth="1"/>
    <col min="6906" max="6908" width="9" style="134"/>
    <col min="6909" max="6910" width="10.5" style="134" customWidth="1"/>
    <col min="6911" max="7157" width="9" style="134"/>
    <col min="7158" max="7158" width="41.625" style="134" customWidth="1"/>
    <col min="7159" max="7160" width="14.5" style="134" customWidth="1"/>
    <col min="7161" max="7161" width="13.8833333333333" style="134" customWidth="1"/>
    <col min="7162" max="7164" width="9" style="134"/>
    <col min="7165" max="7166" width="10.5" style="134" customWidth="1"/>
    <col min="7167" max="7413" width="9" style="134"/>
    <col min="7414" max="7414" width="41.625" style="134" customWidth="1"/>
    <col min="7415" max="7416" width="14.5" style="134" customWidth="1"/>
    <col min="7417" max="7417" width="13.8833333333333" style="134" customWidth="1"/>
    <col min="7418" max="7420" width="9" style="134"/>
    <col min="7421" max="7422" width="10.5" style="134" customWidth="1"/>
    <col min="7423" max="7669" width="9" style="134"/>
    <col min="7670" max="7670" width="41.625" style="134" customWidth="1"/>
    <col min="7671" max="7672" width="14.5" style="134" customWidth="1"/>
    <col min="7673" max="7673" width="13.8833333333333" style="134" customWidth="1"/>
    <col min="7674" max="7676" width="9" style="134"/>
    <col min="7677" max="7678" width="10.5" style="134" customWidth="1"/>
    <col min="7679" max="7925" width="9" style="134"/>
    <col min="7926" max="7926" width="41.625" style="134" customWidth="1"/>
    <col min="7927" max="7928" width="14.5" style="134" customWidth="1"/>
    <col min="7929" max="7929" width="13.8833333333333" style="134" customWidth="1"/>
    <col min="7930" max="7932" width="9" style="134"/>
    <col min="7933" max="7934" width="10.5" style="134" customWidth="1"/>
    <col min="7935" max="8181" width="9" style="134"/>
    <col min="8182" max="8182" width="41.625" style="134" customWidth="1"/>
    <col min="8183" max="8184" width="14.5" style="134" customWidth="1"/>
    <col min="8185" max="8185" width="13.8833333333333" style="134" customWidth="1"/>
    <col min="8186" max="8188" width="9" style="134"/>
    <col min="8189" max="8190" width="10.5" style="134" customWidth="1"/>
    <col min="8191" max="8437" width="9" style="134"/>
    <col min="8438" max="8438" width="41.625" style="134" customWidth="1"/>
    <col min="8439" max="8440" width="14.5" style="134" customWidth="1"/>
    <col min="8441" max="8441" width="13.8833333333333" style="134" customWidth="1"/>
    <col min="8442" max="8444" width="9" style="134"/>
    <col min="8445" max="8446" width="10.5" style="134" customWidth="1"/>
    <col min="8447" max="8693" width="9" style="134"/>
    <col min="8694" max="8694" width="41.625" style="134" customWidth="1"/>
    <col min="8695" max="8696" width="14.5" style="134" customWidth="1"/>
    <col min="8697" max="8697" width="13.8833333333333" style="134" customWidth="1"/>
    <col min="8698" max="8700" width="9" style="134"/>
    <col min="8701" max="8702" width="10.5" style="134" customWidth="1"/>
    <col min="8703" max="8949" width="9" style="134"/>
    <col min="8950" max="8950" width="41.625" style="134" customWidth="1"/>
    <col min="8951" max="8952" width="14.5" style="134" customWidth="1"/>
    <col min="8953" max="8953" width="13.8833333333333" style="134" customWidth="1"/>
    <col min="8954" max="8956" width="9" style="134"/>
    <col min="8957" max="8958" width="10.5" style="134" customWidth="1"/>
    <col min="8959" max="9205" width="9" style="134"/>
    <col min="9206" max="9206" width="41.625" style="134" customWidth="1"/>
    <col min="9207" max="9208" width="14.5" style="134" customWidth="1"/>
    <col min="9209" max="9209" width="13.8833333333333" style="134" customWidth="1"/>
    <col min="9210" max="9212" width="9" style="134"/>
    <col min="9213" max="9214" width="10.5" style="134" customWidth="1"/>
    <col min="9215" max="9461" width="9" style="134"/>
    <col min="9462" max="9462" width="41.625" style="134" customWidth="1"/>
    <col min="9463" max="9464" width="14.5" style="134" customWidth="1"/>
    <col min="9465" max="9465" width="13.8833333333333" style="134" customWidth="1"/>
    <col min="9466" max="9468" width="9" style="134"/>
    <col min="9469" max="9470" width="10.5" style="134" customWidth="1"/>
    <col min="9471" max="9717" width="9" style="134"/>
    <col min="9718" max="9718" width="41.625" style="134" customWidth="1"/>
    <col min="9719" max="9720" width="14.5" style="134" customWidth="1"/>
    <col min="9721" max="9721" width="13.8833333333333" style="134" customWidth="1"/>
    <col min="9722" max="9724" width="9" style="134"/>
    <col min="9725" max="9726" width="10.5" style="134" customWidth="1"/>
    <col min="9727" max="9973" width="9" style="134"/>
    <col min="9974" max="9974" width="41.625" style="134" customWidth="1"/>
    <col min="9975" max="9976" width="14.5" style="134" customWidth="1"/>
    <col min="9977" max="9977" width="13.8833333333333" style="134" customWidth="1"/>
    <col min="9978" max="9980" width="9" style="134"/>
    <col min="9981" max="9982" width="10.5" style="134" customWidth="1"/>
    <col min="9983" max="10229" width="9" style="134"/>
    <col min="10230" max="10230" width="41.625" style="134" customWidth="1"/>
    <col min="10231" max="10232" width="14.5" style="134" customWidth="1"/>
    <col min="10233" max="10233" width="13.8833333333333" style="134" customWidth="1"/>
    <col min="10234" max="10236" width="9" style="134"/>
    <col min="10237" max="10238" width="10.5" style="134" customWidth="1"/>
    <col min="10239" max="10485" width="9" style="134"/>
    <col min="10486" max="10486" width="41.625" style="134" customWidth="1"/>
    <col min="10487" max="10488" width="14.5" style="134" customWidth="1"/>
    <col min="10489" max="10489" width="13.8833333333333" style="134" customWidth="1"/>
    <col min="10490" max="10492" width="9" style="134"/>
    <col min="10493" max="10494" width="10.5" style="134" customWidth="1"/>
    <col min="10495" max="10741" width="9" style="134"/>
    <col min="10742" max="10742" width="41.625" style="134" customWidth="1"/>
    <col min="10743" max="10744" width="14.5" style="134" customWidth="1"/>
    <col min="10745" max="10745" width="13.8833333333333" style="134" customWidth="1"/>
    <col min="10746" max="10748" width="9" style="134"/>
    <col min="10749" max="10750" width="10.5" style="134" customWidth="1"/>
    <col min="10751" max="10997" width="9" style="134"/>
    <col min="10998" max="10998" width="41.625" style="134" customWidth="1"/>
    <col min="10999" max="11000" width="14.5" style="134" customWidth="1"/>
    <col min="11001" max="11001" width="13.8833333333333" style="134" customWidth="1"/>
    <col min="11002" max="11004" width="9" style="134"/>
    <col min="11005" max="11006" width="10.5" style="134" customWidth="1"/>
    <col min="11007" max="11253" width="9" style="134"/>
    <col min="11254" max="11254" width="41.625" style="134" customWidth="1"/>
    <col min="11255" max="11256" width="14.5" style="134" customWidth="1"/>
    <col min="11257" max="11257" width="13.8833333333333" style="134" customWidth="1"/>
    <col min="11258" max="11260" width="9" style="134"/>
    <col min="11261" max="11262" width="10.5" style="134" customWidth="1"/>
    <col min="11263" max="11509" width="9" style="134"/>
    <col min="11510" max="11510" width="41.625" style="134" customWidth="1"/>
    <col min="11511" max="11512" width="14.5" style="134" customWidth="1"/>
    <col min="11513" max="11513" width="13.8833333333333" style="134" customWidth="1"/>
    <col min="11514" max="11516" width="9" style="134"/>
    <col min="11517" max="11518" width="10.5" style="134" customWidth="1"/>
    <col min="11519" max="11765" width="9" style="134"/>
    <col min="11766" max="11766" width="41.625" style="134" customWidth="1"/>
    <col min="11767" max="11768" width="14.5" style="134" customWidth="1"/>
    <col min="11769" max="11769" width="13.8833333333333" style="134" customWidth="1"/>
    <col min="11770" max="11772" width="9" style="134"/>
    <col min="11773" max="11774" width="10.5" style="134" customWidth="1"/>
    <col min="11775" max="12021" width="9" style="134"/>
    <col min="12022" max="12022" width="41.625" style="134" customWidth="1"/>
    <col min="12023" max="12024" width="14.5" style="134" customWidth="1"/>
    <col min="12025" max="12025" width="13.8833333333333" style="134" customWidth="1"/>
    <col min="12026" max="12028" width="9" style="134"/>
    <col min="12029" max="12030" width="10.5" style="134" customWidth="1"/>
    <col min="12031" max="12277" width="9" style="134"/>
    <col min="12278" max="12278" width="41.625" style="134" customWidth="1"/>
    <col min="12279" max="12280" width="14.5" style="134" customWidth="1"/>
    <col min="12281" max="12281" width="13.8833333333333" style="134" customWidth="1"/>
    <col min="12282" max="12284" width="9" style="134"/>
    <col min="12285" max="12286" width="10.5" style="134" customWidth="1"/>
    <col min="12287" max="12533" width="9" style="134"/>
    <col min="12534" max="12534" width="41.625" style="134" customWidth="1"/>
    <col min="12535" max="12536" width="14.5" style="134" customWidth="1"/>
    <col min="12537" max="12537" width="13.8833333333333" style="134" customWidth="1"/>
    <col min="12538" max="12540" width="9" style="134"/>
    <col min="12541" max="12542" width="10.5" style="134" customWidth="1"/>
    <col min="12543" max="12789" width="9" style="134"/>
    <col min="12790" max="12790" width="41.625" style="134" customWidth="1"/>
    <col min="12791" max="12792" width="14.5" style="134" customWidth="1"/>
    <col min="12793" max="12793" width="13.8833333333333" style="134" customWidth="1"/>
    <col min="12794" max="12796" width="9" style="134"/>
    <col min="12797" max="12798" width="10.5" style="134" customWidth="1"/>
    <col min="12799" max="13045" width="9" style="134"/>
    <col min="13046" max="13046" width="41.625" style="134" customWidth="1"/>
    <col min="13047" max="13048" width="14.5" style="134" customWidth="1"/>
    <col min="13049" max="13049" width="13.8833333333333" style="134" customWidth="1"/>
    <col min="13050" max="13052" width="9" style="134"/>
    <col min="13053" max="13054" width="10.5" style="134" customWidth="1"/>
    <col min="13055" max="13301" width="9" style="134"/>
    <col min="13302" max="13302" width="41.625" style="134" customWidth="1"/>
    <col min="13303" max="13304" width="14.5" style="134" customWidth="1"/>
    <col min="13305" max="13305" width="13.8833333333333" style="134" customWidth="1"/>
    <col min="13306" max="13308" width="9" style="134"/>
    <col min="13309" max="13310" width="10.5" style="134" customWidth="1"/>
    <col min="13311" max="13557" width="9" style="134"/>
    <col min="13558" max="13558" width="41.625" style="134" customWidth="1"/>
    <col min="13559" max="13560" width="14.5" style="134" customWidth="1"/>
    <col min="13561" max="13561" width="13.8833333333333" style="134" customWidth="1"/>
    <col min="13562" max="13564" width="9" style="134"/>
    <col min="13565" max="13566" width="10.5" style="134" customWidth="1"/>
    <col min="13567" max="13813" width="9" style="134"/>
    <col min="13814" max="13814" width="41.625" style="134" customWidth="1"/>
    <col min="13815" max="13816" width="14.5" style="134" customWidth="1"/>
    <col min="13817" max="13817" width="13.8833333333333" style="134" customWidth="1"/>
    <col min="13818" max="13820" width="9" style="134"/>
    <col min="13821" max="13822" width="10.5" style="134" customWidth="1"/>
    <col min="13823" max="14069" width="9" style="134"/>
    <col min="14070" max="14070" width="41.625" style="134" customWidth="1"/>
    <col min="14071" max="14072" width="14.5" style="134" customWidth="1"/>
    <col min="14073" max="14073" width="13.8833333333333" style="134" customWidth="1"/>
    <col min="14074" max="14076" width="9" style="134"/>
    <col min="14077" max="14078" width="10.5" style="134" customWidth="1"/>
    <col min="14079" max="14325" width="9" style="134"/>
    <col min="14326" max="14326" width="41.625" style="134" customWidth="1"/>
    <col min="14327" max="14328" width="14.5" style="134" customWidth="1"/>
    <col min="14329" max="14329" width="13.8833333333333" style="134" customWidth="1"/>
    <col min="14330" max="14332" width="9" style="134"/>
    <col min="14333" max="14334" width="10.5" style="134" customWidth="1"/>
    <col min="14335" max="14581" width="9" style="134"/>
    <col min="14582" max="14582" width="41.625" style="134" customWidth="1"/>
    <col min="14583" max="14584" width="14.5" style="134" customWidth="1"/>
    <col min="14585" max="14585" width="13.8833333333333" style="134" customWidth="1"/>
    <col min="14586" max="14588" width="9" style="134"/>
    <col min="14589" max="14590" width="10.5" style="134" customWidth="1"/>
    <col min="14591" max="14837" width="9" style="134"/>
    <col min="14838" max="14838" width="41.625" style="134" customWidth="1"/>
    <col min="14839" max="14840" width="14.5" style="134" customWidth="1"/>
    <col min="14841" max="14841" width="13.8833333333333" style="134" customWidth="1"/>
    <col min="14842" max="14844" width="9" style="134"/>
    <col min="14845" max="14846" width="10.5" style="134" customWidth="1"/>
    <col min="14847" max="15093" width="9" style="134"/>
    <col min="15094" max="15094" width="41.625" style="134" customWidth="1"/>
    <col min="15095" max="15096" width="14.5" style="134" customWidth="1"/>
    <col min="15097" max="15097" width="13.8833333333333" style="134" customWidth="1"/>
    <col min="15098" max="15100" width="9" style="134"/>
    <col min="15101" max="15102" width="10.5" style="134" customWidth="1"/>
    <col min="15103" max="15349" width="9" style="134"/>
    <col min="15350" max="15350" width="41.625" style="134" customWidth="1"/>
    <col min="15351" max="15352" width="14.5" style="134" customWidth="1"/>
    <col min="15353" max="15353" width="13.8833333333333" style="134" customWidth="1"/>
    <col min="15354" max="15356" width="9" style="134"/>
    <col min="15357" max="15358" width="10.5" style="134" customWidth="1"/>
    <col min="15359" max="15605" width="9" style="134"/>
    <col min="15606" max="15606" width="41.625" style="134" customWidth="1"/>
    <col min="15607" max="15608" width="14.5" style="134" customWidth="1"/>
    <col min="15609" max="15609" width="13.8833333333333" style="134" customWidth="1"/>
    <col min="15610" max="15612" width="9" style="134"/>
    <col min="15613" max="15614" width="10.5" style="134" customWidth="1"/>
    <col min="15615" max="15861" width="9" style="134"/>
    <col min="15862" max="15862" width="41.625" style="134" customWidth="1"/>
    <col min="15863" max="15864" width="14.5" style="134" customWidth="1"/>
    <col min="15865" max="15865" width="13.8833333333333" style="134" customWidth="1"/>
    <col min="15866" max="15868" width="9" style="134"/>
    <col min="15869" max="15870" width="10.5" style="134" customWidth="1"/>
    <col min="15871" max="16117" width="9" style="134"/>
    <col min="16118" max="16118" width="41.625" style="134" customWidth="1"/>
    <col min="16119" max="16120" width="14.5" style="134" customWidth="1"/>
    <col min="16121" max="16121" width="13.8833333333333" style="134" customWidth="1"/>
    <col min="16122" max="16124" width="9" style="134"/>
    <col min="16125" max="16126" width="10.5" style="134" customWidth="1"/>
    <col min="16127" max="16384" width="9" style="134"/>
  </cols>
  <sheetData>
    <row r="1" ht="45" customHeight="1" spans="1:4">
      <c r="A1" s="129" t="s">
        <v>3214</v>
      </c>
      <c r="B1" s="136"/>
      <c r="C1" s="136"/>
      <c r="D1" s="129"/>
    </row>
    <row r="2" ht="20.1" customHeight="1" spans="1:4">
      <c r="A2" s="137"/>
      <c r="B2" s="138"/>
      <c r="C2" s="139"/>
      <c r="D2" s="140" t="s">
        <v>3068</v>
      </c>
    </row>
    <row r="3" ht="45" customHeight="1" spans="1:4">
      <c r="A3" s="141" t="s">
        <v>2466</v>
      </c>
      <c r="B3" s="142" t="s">
        <v>5</v>
      </c>
      <c r="C3" s="142" t="s">
        <v>6</v>
      </c>
      <c r="D3" s="142" t="s">
        <v>7</v>
      </c>
    </row>
    <row r="4" ht="36" customHeight="1" spans="1:4">
      <c r="A4" s="143" t="s">
        <v>3194</v>
      </c>
      <c r="B4" s="144">
        <v>19955</v>
      </c>
      <c r="C4" s="144">
        <v>20784</v>
      </c>
      <c r="D4" s="145">
        <f>C4/B4-1</f>
        <v>0.042</v>
      </c>
    </row>
    <row r="5" ht="36" customHeight="1" spans="1:4">
      <c r="A5" s="146" t="s">
        <v>3195</v>
      </c>
      <c r="B5" s="147">
        <v>10721</v>
      </c>
      <c r="C5" s="147">
        <v>11562</v>
      </c>
      <c r="D5" s="145">
        <f t="shared" ref="D5:D44" si="0">C5/B5-1</f>
        <v>0.078</v>
      </c>
    </row>
    <row r="6" ht="36" customHeight="1" spans="1:4">
      <c r="A6" s="146" t="s">
        <v>3196</v>
      </c>
      <c r="B6" s="147">
        <v>142</v>
      </c>
      <c r="C6" s="147">
        <v>50</v>
      </c>
      <c r="D6" s="145">
        <f t="shared" si="0"/>
        <v>-0.648</v>
      </c>
    </row>
    <row r="7" ht="36" customHeight="1" spans="1:4">
      <c r="A7" s="146" t="s">
        <v>3197</v>
      </c>
      <c r="B7" s="147"/>
      <c r="C7" s="147">
        <v>20</v>
      </c>
      <c r="D7" s="145"/>
    </row>
    <row r="8" ht="36" customHeight="1" spans="1:4">
      <c r="A8" s="146" t="s">
        <v>3198</v>
      </c>
      <c r="B8" s="147">
        <v>9092</v>
      </c>
      <c r="C8" s="147">
        <v>9152</v>
      </c>
      <c r="D8" s="145">
        <f t="shared" si="0"/>
        <v>0.007</v>
      </c>
    </row>
    <row r="9" ht="36" customHeight="1" spans="1:4">
      <c r="A9" s="143" t="s">
        <v>3199</v>
      </c>
      <c r="B9" s="144">
        <v>13624</v>
      </c>
      <c r="C9" s="144">
        <v>14612</v>
      </c>
      <c r="D9" s="145">
        <f t="shared" si="0"/>
        <v>0.073</v>
      </c>
    </row>
    <row r="10" ht="36" customHeight="1" spans="1:4">
      <c r="A10" s="146" t="s">
        <v>3195</v>
      </c>
      <c r="B10" s="144">
        <v>13615</v>
      </c>
      <c r="C10" s="144">
        <v>14607</v>
      </c>
      <c r="D10" s="145">
        <f t="shared" si="0"/>
        <v>0.073</v>
      </c>
    </row>
    <row r="11" ht="36" customHeight="1" spans="1:4">
      <c r="A11" s="146" t="s">
        <v>3196</v>
      </c>
      <c r="B11" s="144"/>
      <c r="C11" s="144">
        <v>5</v>
      </c>
      <c r="D11" s="145"/>
    </row>
    <row r="12" ht="36" customHeight="1" spans="1:4">
      <c r="A12" s="146" t="s">
        <v>3197</v>
      </c>
      <c r="B12" s="144">
        <v>9</v>
      </c>
      <c r="C12" s="144"/>
      <c r="D12" s="145">
        <f t="shared" si="0"/>
        <v>-1</v>
      </c>
    </row>
    <row r="13" ht="36" customHeight="1" spans="1:4">
      <c r="A13" s="148" t="s">
        <v>3198</v>
      </c>
      <c r="B13" s="147"/>
      <c r="C13" s="149"/>
      <c r="D13" s="145"/>
    </row>
    <row r="14" ht="36" customHeight="1" spans="1:4">
      <c r="A14" s="143" t="s">
        <v>3200</v>
      </c>
      <c r="B14" s="144">
        <v>915</v>
      </c>
      <c r="C14" s="144">
        <v>1035</v>
      </c>
      <c r="D14" s="145">
        <f t="shared" si="0"/>
        <v>0.131</v>
      </c>
    </row>
    <row r="15" ht="36" customHeight="1" spans="1:4">
      <c r="A15" s="146" t="s">
        <v>3195</v>
      </c>
      <c r="B15" s="144">
        <v>198</v>
      </c>
      <c r="C15" s="144">
        <v>292</v>
      </c>
      <c r="D15" s="145">
        <f t="shared" si="0"/>
        <v>0.475</v>
      </c>
    </row>
    <row r="16" ht="36" customHeight="1" spans="1:4">
      <c r="A16" s="146" t="s">
        <v>3196</v>
      </c>
      <c r="B16" s="144"/>
      <c r="C16" s="144">
        <v>105</v>
      </c>
      <c r="D16" s="145"/>
    </row>
    <row r="17" ht="36" customHeight="1" spans="1:4">
      <c r="A17" s="146" t="s">
        <v>3197</v>
      </c>
      <c r="B17" s="144">
        <v>95</v>
      </c>
      <c r="C17" s="144">
        <v>8</v>
      </c>
      <c r="D17" s="145">
        <f t="shared" si="0"/>
        <v>-0.916</v>
      </c>
    </row>
    <row r="18" ht="36" customHeight="1" spans="1:4">
      <c r="A18" s="148" t="s">
        <v>3198</v>
      </c>
      <c r="B18" s="147">
        <v>622</v>
      </c>
      <c r="C18" s="149">
        <v>630</v>
      </c>
      <c r="D18" s="145">
        <f t="shared" si="0"/>
        <v>0.013</v>
      </c>
    </row>
    <row r="19" ht="36" customHeight="1" spans="1:4">
      <c r="A19" s="143" t="s">
        <v>3201</v>
      </c>
      <c r="B19" s="144">
        <v>10123</v>
      </c>
      <c r="C19" s="144">
        <v>9942</v>
      </c>
      <c r="D19" s="145">
        <f t="shared" si="0"/>
        <v>-0.018</v>
      </c>
    </row>
    <row r="20" ht="36" customHeight="1" spans="1:4">
      <c r="A20" s="146" t="s">
        <v>3195</v>
      </c>
      <c r="B20" s="144">
        <v>3964</v>
      </c>
      <c r="C20" s="144">
        <v>5201</v>
      </c>
      <c r="D20" s="145">
        <f t="shared" si="0"/>
        <v>0.312</v>
      </c>
    </row>
    <row r="21" ht="36" customHeight="1" spans="1:4">
      <c r="A21" s="146" t="s">
        <v>3196</v>
      </c>
      <c r="B21" s="144"/>
      <c r="C21" s="144"/>
      <c r="D21" s="145"/>
    </row>
    <row r="22" ht="36" customHeight="1" spans="1:4">
      <c r="A22" s="146" t="s">
        <v>3197</v>
      </c>
      <c r="B22" s="144">
        <v>2</v>
      </c>
      <c r="C22" s="144"/>
      <c r="D22" s="145">
        <f t="shared" si="0"/>
        <v>-1</v>
      </c>
    </row>
    <row r="23" ht="36" customHeight="1" spans="1:4">
      <c r="A23" s="148" t="s">
        <v>3198</v>
      </c>
      <c r="B23" s="147">
        <v>6157</v>
      </c>
      <c r="C23" s="150">
        <v>4741</v>
      </c>
      <c r="D23" s="145">
        <f t="shared" si="0"/>
        <v>-0.23</v>
      </c>
    </row>
    <row r="24" ht="36" customHeight="1" spans="1:4">
      <c r="A24" s="143" t="s">
        <v>3202</v>
      </c>
      <c r="B24" s="144">
        <v>503</v>
      </c>
      <c r="C24" s="144">
        <v>467</v>
      </c>
      <c r="D24" s="145">
        <f t="shared" si="0"/>
        <v>-0.072</v>
      </c>
    </row>
    <row r="25" ht="36" customHeight="1" spans="1:4">
      <c r="A25" s="146" t="s">
        <v>3195</v>
      </c>
      <c r="B25" s="144">
        <v>503</v>
      </c>
      <c r="C25" s="144">
        <v>467</v>
      </c>
      <c r="D25" s="145">
        <f t="shared" si="0"/>
        <v>-0.072</v>
      </c>
    </row>
    <row r="26" ht="36" customHeight="1" spans="1:4">
      <c r="A26" s="146" t="s">
        <v>3196</v>
      </c>
      <c r="B26" s="144"/>
      <c r="C26" s="144"/>
      <c r="D26" s="145"/>
    </row>
    <row r="27" ht="36" customHeight="1" spans="1:4">
      <c r="A27" s="146" t="s">
        <v>3197</v>
      </c>
      <c r="B27" s="144"/>
      <c r="C27" s="144"/>
      <c r="D27" s="145"/>
    </row>
    <row r="28" ht="36" customHeight="1" spans="1:4">
      <c r="A28" s="148" t="s">
        <v>3198</v>
      </c>
      <c r="B28" s="147"/>
      <c r="C28" s="150"/>
      <c r="D28" s="145"/>
    </row>
    <row r="29" s="133" customFormat="1" ht="36" customHeight="1" spans="1:4">
      <c r="A29" s="143" t="s">
        <v>3203</v>
      </c>
      <c r="B29" s="144">
        <v>3809</v>
      </c>
      <c r="C29" s="144">
        <v>15463</v>
      </c>
      <c r="D29" s="145">
        <f t="shared" si="0"/>
        <v>3.06</v>
      </c>
    </row>
    <row r="30" s="133" customFormat="1" ht="36" customHeight="1" spans="1:4">
      <c r="A30" s="146" t="s">
        <v>3195</v>
      </c>
      <c r="B30" s="144">
        <v>3765</v>
      </c>
      <c r="C30" s="144">
        <v>4101</v>
      </c>
      <c r="D30" s="145">
        <f t="shared" si="0"/>
        <v>0.089</v>
      </c>
    </row>
    <row r="31" s="133" customFormat="1" ht="36" customHeight="1" spans="1:4">
      <c r="A31" s="146" t="s">
        <v>3196</v>
      </c>
      <c r="B31" s="144"/>
      <c r="C31" s="144">
        <v>25</v>
      </c>
      <c r="D31" s="145"/>
    </row>
    <row r="32" s="133" customFormat="1" ht="36" customHeight="1" spans="1:4">
      <c r="A32" s="146" t="s">
        <v>3197</v>
      </c>
      <c r="B32" s="144">
        <v>44</v>
      </c>
      <c r="C32" s="144"/>
      <c r="D32" s="145">
        <f t="shared" si="0"/>
        <v>-1</v>
      </c>
    </row>
    <row r="33" ht="36" customHeight="1" spans="1:4">
      <c r="A33" s="148" t="s">
        <v>3198</v>
      </c>
      <c r="B33" s="147"/>
      <c r="C33" s="151">
        <v>11337</v>
      </c>
      <c r="D33" s="145"/>
    </row>
    <row r="34" ht="36" customHeight="1" spans="1:4">
      <c r="A34" s="143" t="s">
        <v>3204</v>
      </c>
      <c r="B34" s="144">
        <v>19563</v>
      </c>
      <c r="C34" s="144">
        <v>13798</v>
      </c>
      <c r="D34" s="145">
        <f t="shared" si="0"/>
        <v>-0.295</v>
      </c>
    </row>
    <row r="35" ht="36" customHeight="1" spans="1:4">
      <c r="A35" s="146" t="s">
        <v>3195</v>
      </c>
      <c r="B35" s="144">
        <v>8025</v>
      </c>
      <c r="C35" s="144">
        <v>9316</v>
      </c>
      <c r="D35" s="145">
        <f t="shared" si="0"/>
        <v>0.161</v>
      </c>
    </row>
    <row r="36" ht="36" customHeight="1" spans="1:4">
      <c r="A36" s="146" t="s">
        <v>3196</v>
      </c>
      <c r="B36" s="144"/>
      <c r="C36" s="144"/>
      <c r="D36" s="145"/>
    </row>
    <row r="37" ht="36" customHeight="1" spans="1:4">
      <c r="A37" s="146" t="s">
        <v>3197</v>
      </c>
      <c r="B37" s="144">
        <v>54</v>
      </c>
      <c r="C37" s="144"/>
      <c r="D37" s="145">
        <f t="shared" si="0"/>
        <v>-1</v>
      </c>
    </row>
    <row r="38" ht="36" customHeight="1" spans="1:4">
      <c r="A38" s="148" t="s">
        <v>3198</v>
      </c>
      <c r="B38" s="147">
        <v>11484</v>
      </c>
      <c r="C38" s="152">
        <v>4482</v>
      </c>
      <c r="D38" s="145">
        <f t="shared" si="0"/>
        <v>-0.61</v>
      </c>
    </row>
    <row r="39" ht="36" customHeight="1" spans="1:4">
      <c r="A39" s="153" t="s">
        <v>3205</v>
      </c>
      <c r="B39" s="144">
        <v>68492</v>
      </c>
      <c r="C39" s="144">
        <v>76101</v>
      </c>
      <c r="D39" s="145">
        <f t="shared" si="0"/>
        <v>0.111</v>
      </c>
    </row>
    <row r="40" ht="36" customHeight="1" spans="1:4">
      <c r="A40" s="154" t="s">
        <v>3206</v>
      </c>
      <c r="B40" s="147">
        <v>40791</v>
      </c>
      <c r="C40" s="147">
        <v>45546</v>
      </c>
      <c r="D40" s="145">
        <f t="shared" si="0"/>
        <v>0.117</v>
      </c>
    </row>
    <row r="41" ht="36" customHeight="1" spans="1:4">
      <c r="A41" s="154" t="s">
        <v>3197</v>
      </c>
      <c r="B41" s="144">
        <v>204</v>
      </c>
      <c r="C41" s="144">
        <v>28</v>
      </c>
      <c r="D41" s="145">
        <f t="shared" si="0"/>
        <v>-0.863</v>
      </c>
    </row>
    <row r="42" ht="36" customHeight="1" spans="1:4">
      <c r="A42" s="155" t="s">
        <v>3208</v>
      </c>
      <c r="B42" s="144">
        <v>27355</v>
      </c>
      <c r="C42" s="144">
        <v>30447</v>
      </c>
      <c r="D42" s="145">
        <f t="shared" si="0"/>
        <v>0.113</v>
      </c>
    </row>
    <row r="43" ht="36" customHeight="1" spans="1:4">
      <c r="A43" s="155" t="s">
        <v>3209</v>
      </c>
      <c r="B43" s="144">
        <v>43427</v>
      </c>
      <c r="C43" s="156">
        <v>38658</v>
      </c>
      <c r="D43" s="145">
        <f t="shared" si="0"/>
        <v>-0.11</v>
      </c>
    </row>
    <row r="44" s="133" customFormat="1" ht="36" customHeight="1" spans="1:4">
      <c r="A44" s="153" t="s">
        <v>3210</v>
      </c>
      <c r="B44" s="144">
        <f>B39+B43</f>
        <v>111919</v>
      </c>
      <c r="C44" s="144">
        <f>C39+C43</f>
        <v>114759</v>
      </c>
      <c r="D44" s="145">
        <f t="shared" si="0"/>
        <v>0.025</v>
      </c>
    </row>
    <row r="45" spans="2:3">
      <c r="B45" s="157"/>
      <c r="C45" s="157"/>
    </row>
    <row r="46" spans="2:3">
      <c r="B46" s="157"/>
      <c r="C46" s="157"/>
    </row>
    <row r="47" spans="2:3">
      <c r="B47" s="157"/>
      <c r="C47" s="157"/>
    </row>
    <row r="48" spans="2:3">
      <c r="B48" s="157"/>
      <c r="C48" s="157"/>
    </row>
  </sheetData>
  <mergeCells count="1">
    <mergeCell ref="A1:D1"/>
  </mergeCells>
  <conditionalFormatting sqref="E34:E37">
    <cfRule type="cellIs" dxfId="169"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8"/>
  <sheetViews>
    <sheetView workbookViewId="0">
      <selection activeCell="F12" sqref="F12"/>
    </sheetView>
  </sheetViews>
  <sheetFormatPr defaultColWidth="10" defaultRowHeight="13.5" outlineLevelCol="7"/>
  <cols>
    <col min="1" max="1" width="24.625" style="80" customWidth="1"/>
    <col min="2" max="2" width="19" style="80" customWidth="1"/>
    <col min="3" max="3" width="18.625" style="80" customWidth="1"/>
    <col min="4" max="4" width="19.2583333333333" style="80" customWidth="1"/>
    <col min="5" max="5" width="15.625" style="80" customWidth="1"/>
    <col min="6" max="7" width="16.7583333333333" style="80" customWidth="1"/>
    <col min="8" max="8" width="9.775" style="80" customWidth="1"/>
    <col min="9" max="16384" width="10" style="80"/>
  </cols>
  <sheetData>
    <row r="1" s="80" customFormat="1" ht="28.6" customHeight="1" spans="1:7">
      <c r="A1" s="129" t="s">
        <v>3215</v>
      </c>
      <c r="B1" s="129"/>
      <c r="C1" s="129"/>
      <c r="D1" s="129"/>
      <c r="E1" s="129"/>
      <c r="F1" s="129"/>
      <c r="G1" s="129"/>
    </row>
    <row r="2" s="80" customFormat="1" ht="23" customHeight="1" spans="1:7">
      <c r="A2" s="116"/>
      <c r="B2" s="116"/>
      <c r="F2" s="117" t="s">
        <v>3216</v>
      </c>
      <c r="G2" s="117"/>
    </row>
    <row r="3" s="80" customFormat="1" ht="30" customHeight="1" spans="1:7">
      <c r="A3" s="123" t="s">
        <v>3217</v>
      </c>
      <c r="B3" s="123" t="s">
        <v>3218</v>
      </c>
      <c r="C3" s="123"/>
      <c r="D3" s="123"/>
      <c r="E3" s="123" t="s">
        <v>3219</v>
      </c>
      <c r="F3" s="123"/>
      <c r="G3" s="123"/>
    </row>
    <row r="4" s="80" customFormat="1" ht="30" customHeight="1" spans="1:7">
      <c r="A4" s="123"/>
      <c r="B4" s="130"/>
      <c r="C4" s="123" t="s">
        <v>3220</v>
      </c>
      <c r="D4" s="123" t="s">
        <v>3221</v>
      </c>
      <c r="E4" s="130"/>
      <c r="F4" s="123" t="s">
        <v>3220</v>
      </c>
      <c r="G4" s="123" t="s">
        <v>3221</v>
      </c>
    </row>
    <row r="5" s="80" customFormat="1" ht="19" customHeight="1" spans="1:7">
      <c r="A5" s="123" t="s">
        <v>3222</v>
      </c>
      <c r="B5" s="123" t="s">
        <v>3223</v>
      </c>
      <c r="C5" s="123" t="s">
        <v>3224</v>
      </c>
      <c r="D5" s="123" t="s">
        <v>3225</v>
      </c>
      <c r="E5" s="123" t="s">
        <v>3226</v>
      </c>
      <c r="F5" s="123" t="s">
        <v>3227</v>
      </c>
      <c r="G5" s="123" t="s">
        <v>3228</v>
      </c>
    </row>
    <row r="6" s="80" customFormat="1" ht="46" customHeight="1" spans="1:7">
      <c r="A6" s="131" t="s">
        <v>3229</v>
      </c>
      <c r="B6" s="132">
        <f>C6+D6</f>
        <v>31.2166</v>
      </c>
      <c r="C6" s="132">
        <v>10.5692</v>
      </c>
      <c r="D6" s="132">
        <v>20.6474</v>
      </c>
      <c r="E6" s="132">
        <f>F6+G6</f>
        <v>28.9362</v>
      </c>
      <c r="F6" s="132">
        <v>8.5752</v>
      </c>
      <c r="G6" s="132">
        <v>20.361</v>
      </c>
    </row>
    <row r="7" s="80" customFormat="1" ht="46" customHeight="1" spans="1:7">
      <c r="A7" s="125"/>
      <c r="B7" s="130"/>
      <c r="C7" s="130"/>
      <c r="D7" s="130"/>
      <c r="E7" s="130"/>
      <c r="F7" s="130"/>
      <c r="G7" s="130"/>
    </row>
    <row r="8" s="82" customFormat="1" ht="25" customHeight="1" spans="1:7">
      <c r="A8" s="108" t="s">
        <v>3230</v>
      </c>
      <c r="B8" s="108"/>
      <c r="C8" s="108"/>
      <c r="D8" s="108"/>
      <c r="E8" s="108"/>
      <c r="F8" s="108"/>
      <c r="G8" s="108"/>
    </row>
    <row r="9" s="82" customFormat="1" ht="25" customHeight="1" spans="1:7">
      <c r="A9" s="108" t="s">
        <v>3231</v>
      </c>
      <c r="B9" s="108"/>
      <c r="C9" s="108"/>
      <c r="D9" s="108"/>
      <c r="E9" s="108"/>
      <c r="F9" s="108"/>
      <c r="G9" s="108"/>
    </row>
    <row r="10" s="80" customFormat="1" ht="18" customHeight="1" spans="1:7">
      <c r="A10" s="109"/>
      <c r="B10" s="109"/>
      <c r="C10" s="109"/>
      <c r="D10" s="109"/>
      <c r="E10" s="109"/>
      <c r="F10" s="109"/>
      <c r="G10" s="109"/>
    </row>
    <row r="11" s="80" customFormat="1" ht="18" customHeight="1" spans="1:7">
      <c r="A11" s="109"/>
      <c r="B11" s="109"/>
      <c r="C11" s="109"/>
      <c r="D11" s="109"/>
      <c r="E11" s="109"/>
      <c r="F11" s="109"/>
      <c r="G11" s="109"/>
    </row>
    <row r="12" s="80" customFormat="1" ht="18" customHeight="1" spans="1:7">
      <c r="A12" s="109"/>
      <c r="B12" s="109"/>
      <c r="C12" s="109"/>
      <c r="D12" s="109"/>
      <c r="E12" s="109"/>
      <c r="F12" s="109"/>
      <c r="G12" s="109"/>
    </row>
    <row r="13" s="80" customFormat="1" ht="18" customHeight="1" spans="1:7">
      <c r="A13" s="109"/>
      <c r="B13" s="109"/>
      <c r="C13" s="109"/>
      <c r="D13" s="109"/>
      <c r="E13" s="109"/>
      <c r="F13" s="109"/>
      <c r="G13" s="109"/>
    </row>
    <row r="14" s="80" customFormat="1" ht="14" customHeight="1" spans="1:7">
      <c r="A14" s="109"/>
      <c r="B14" s="109"/>
      <c r="C14" s="109"/>
      <c r="D14" s="109"/>
      <c r="E14" s="109"/>
      <c r="F14" s="109"/>
      <c r="G14" s="109"/>
    </row>
    <row r="15" s="80" customFormat="1" ht="33" customHeight="1" spans="1:7">
      <c r="A15" s="116"/>
      <c r="B15" s="116"/>
      <c r="C15" s="116"/>
      <c r="D15" s="116"/>
      <c r="E15" s="116"/>
      <c r="F15" s="116"/>
      <c r="G15" s="116"/>
    </row>
    <row r="18" s="82" customFormat="1" ht="14.25" spans="1:8">
      <c r="A18" s="80"/>
      <c r="B18" s="80"/>
      <c r="C18" s="80"/>
      <c r="D18" s="80"/>
      <c r="E18" s="80"/>
      <c r="F18" s="80"/>
      <c r="G18" s="80"/>
      <c r="H18" s="80"/>
    </row>
    <row r="19" s="82" customFormat="1" ht="14.25" spans="1:8">
      <c r="A19" s="80"/>
      <c r="B19" s="80"/>
      <c r="C19" s="80"/>
      <c r="D19" s="80"/>
      <c r="E19" s="80"/>
      <c r="F19" s="80"/>
      <c r="G19" s="80"/>
      <c r="H19" s="80"/>
    </row>
    <row r="37" s="82" customFormat="1" ht="14.25" spans="1:8">
      <c r="A37" s="80"/>
      <c r="B37" s="80"/>
      <c r="C37" s="80"/>
      <c r="D37" s="80"/>
      <c r="E37" s="80"/>
      <c r="F37" s="80"/>
      <c r="G37" s="80"/>
      <c r="H37" s="80"/>
    </row>
    <row r="38" s="82" customFormat="1" ht="14.25" spans="1:8">
      <c r="A38" s="80"/>
      <c r="B38" s="80"/>
      <c r="C38" s="80"/>
      <c r="D38" s="80"/>
      <c r="E38" s="80"/>
      <c r="F38" s="80"/>
      <c r="G38" s="80"/>
      <c r="H38" s="80"/>
    </row>
  </sheetData>
  <mergeCells count="7">
    <mergeCell ref="A1:G1"/>
    <mergeCell ref="F2:G2"/>
    <mergeCell ref="B3:D3"/>
    <mergeCell ref="E3:G3"/>
    <mergeCell ref="A8:G8"/>
    <mergeCell ref="A9:G9"/>
    <mergeCell ref="A3:A4"/>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4"/>
  <sheetViews>
    <sheetView zoomScale="90" zoomScaleNormal="90" workbookViewId="0">
      <selection activeCell="F32" sqref="F32"/>
    </sheetView>
  </sheetViews>
  <sheetFormatPr defaultColWidth="10" defaultRowHeight="13.5" outlineLevelCol="6"/>
  <cols>
    <col min="1" max="1" width="62.2583333333333" style="80" customWidth="1"/>
    <col min="2" max="2" width="24.025" style="80" customWidth="1"/>
    <col min="3" max="3" width="24.3" style="80" customWidth="1"/>
    <col min="4" max="4" width="9.775" style="80" customWidth="1"/>
    <col min="5" max="16384" width="10" style="80"/>
  </cols>
  <sheetData>
    <row r="1" s="80" customFormat="1" ht="28.6" customHeight="1" spans="1:3">
      <c r="A1" s="110" t="s">
        <v>3232</v>
      </c>
      <c r="B1" s="110"/>
      <c r="C1" s="110"/>
    </row>
    <row r="2" s="80" customFormat="1" ht="27" customHeight="1" spans="1:3">
      <c r="A2" s="116"/>
      <c r="B2" s="116"/>
      <c r="C2" s="117" t="s">
        <v>3216</v>
      </c>
    </row>
    <row r="3" s="121" customFormat="1" ht="24" customHeight="1" spans="1:3">
      <c r="A3" s="123" t="s">
        <v>3233</v>
      </c>
      <c r="B3" s="123" t="s">
        <v>3149</v>
      </c>
      <c r="C3" s="123" t="s">
        <v>3234</v>
      </c>
    </row>
    <row r="4" s="121" customFormat="1" ht="32" customHeight="1" spans="1:3">
      <c r="A4" s="124" t="s">
        <v>3235</v>
      </c>
      <c r="B4" s="118">
        <v>5.2286</v>
      </c>
      <c r="C4" s="118">
        <v>5.2765</v>
      </c>
    </row>
    <row r="5" s="121" customFormat="1" ht="32" customHeight="1" spans="1:3">
      <c r="A5" s="124" t="s">
        <v>3236</v>
      </c>
      <c r="B5" s="119">
        <v>7.2052</v>
      </c>
      <c r="C5" s="118">
        <v>10.5692</v>
      </c>
    </row>
    <row r="6" s="121" customFormat="1" ht="32" customHeight="1" spans="1:3">
      <c r="A6" s="124" t="s">
        <v>3237</v>
      </c>
      <c r="B6" s="118">
        <v>0.7</v>
      </c>
      <c r="C6" s="118">
        <f>SUM(C7:C8)</f>
        <v>4.0261</v>
      </c>
    </row>
    <row r="7" s="121" customFormat="1" ht="30" customHeight="1" spans="1:7">
      <c r="A7" s="125" t="s">
        <v>3238</v>
      </c>
      <c r="B7" s="118"/>
      <c r="C7" s="118">
        <v>0.2621</v>
      </c>
      <c r="D7" s="126"/>
      <c r="E7" s="126"/>
      <c r="F7" s="126"/>
      <c r="G7" s="126"/>
    </row>
    <row r="8" s="121" customFormat="1" ht="32" customHeight="1" spans="1:3">
      <c r="A8" s="125" t="s">
        <v>3239</v>
      </c>
      <c r="B8" s="118">
        <v>0.7</v>
      </c>
      <c r="C8" s="118">
        <v>3.764</v>
      </c>
    </row>
    <row r="9" s="121" customFormat="1" ht="32" customHeight="1" spans="1:3">
      <c r="A9" s="124" t="s">
        <v>3240</v>
      </c>
      <c r="B9" s="118">
        <v>0.73</v>
      </c>
      <c r="C9" s="118">
        <v>0.7287</v>
      </c>
    </row>
    <row r="10" s="121" customFormat="1" ht="32" customHeight="1" spans="1:3">
      <c r="A10" s="124" t="s">
        <v>3241</v>
      </c>
      <c r="B10" s="118">
        <v>5.2402</v>
      </c>
      <c r="C10" s="118">
        <v>8.5752</v>
      </c>
    </row>
    <row r="11" s="121" customFormat="1" ht="32" customHeight="1" spans="1:3">
      <c r="A11" s="124" t="s">
        <v>3242</v>
      </c>
      <c r="B11" s="118"/>
      <c r="C11" s="118"/>
    </row>
    <row r="12" s="121" customFormat="1" ht="32" customHeight="1" spans="1:3">
      <c r="A12" s="124" t="s">
        <v>3243</v>
      </c>
      <c r="B12" s="118">
        <v>10.5692</v>
      </c>
      <c r="C12" s="118"/>
    </row>
    <row r="13" s="122" customFormat="1" ht="69" customHeight="1" spans="1:7">
      <c r="A13" s="127" t="s">
        <v>3244</v>
      </c>
      <c r="B13" s="127"/>
      <c r="C13" s="127"/>
      <c r="D13" s="128"/>
      <c r="E13" s="128"/>
      <c r="F13" s="128"/>
      <c r="G13" s="128"/>
    </row>
    <row r="14" s="80" customFormat="1" spans="1:3">
      <c r="A14" s="116"/>
      <c r="B14" s="116"/>
      <c r="C14" s="116"/>
    </row>
  </sheetData>
  <mergeCells count="2">
    <mergeCell ref="A1:C1"/>
    <mergeCell ref="A13:C13"/>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4"/>
  <sheetViews>
    <sheetView zoomScale="90" zoomScaleNormal="90" workbookViewId="0">
      <selection activeCell="B4" sqref="B4"/>
    </sheetView>
  </sheetViews>
  <sheetFormatPr defaultColWidth="10" defaultRowHeight="13.5" outlineLevelCol="6"/>
  <cols>
    <col min="1" max="1" width="60" style="80" customWidth="1"/>
    <col min="2" max="3" width="25.625" style="80" customWidth="1"/>
    <col min="4" max="4" width="9.775" style="80" customWidth="1"/>
    <col min="5" max="6" width="10" style="80"/>
    <col min="7" max="7" width="44.9916666666667" style="80" customWidth="1"/>
    <col min="8" max="16384" width="10" style="80"/>
  </cols>
  <sheetData>
    <row r="1" s="80" customFormat="1" ht="28.6" customHeight="1" spans="1:3">
      <c r="A1" s="110" t="s">
        <v>3245</v>
      </c>
      <c r="B1" s="110"/>
      <c r="C1" s="110"/>
    </row>
    <row r="2" s="80" customFormat="1" ht="27" customHeight="1" spans="1:3">
      <c r="A2" s="116"/>
      <c r="B2" s="116"/>
      <c r="C2" s="117" t="s">
        <v>3216</v>
      </c>
    </row>
    <row r="3" s="80" customFormat="1" ht="24" customHeight="1" spans="1:3">
      <c r="A3" s="87" t="s">
        <v>3233</v>
      </c>
      <c r="B3" s="87" t="s">
        <v>3149</v>
      </c>
      <c r="C3" s="87" t="s">
        <v>3234</v>
      </c>
    </row>
    <row r="4" s="80" customFormat="1" ht="32" customHeight="1" spans="1:3">
      <c r="A4" s="112" t="s">
        <v>3235</v>
      </c>
      <c r="B4" s="118">
        <v>5.2286</v>
      </c>
      <c r="C4" s="118">
        <v>5.2765</v>
      </c>
    </row>
    <row r="5" s="80" customFormat="1" ht="32" customHeight="1" spans="1:3">
      <c r="A5" s="112" t="s">
        <v>3236</v>
      </c>
      <c r="B5" s="119">
        <v>7.2052</v>
      </c>
      <c r="C5" s="118">
        <v>10.5692</v>
      </c>
    </row>
    <row r="6" s="80" customFormat="1" ht="32" customHeight="1" spans="1:3">
      <c r="A6" s="112" t="s">
        <v>3237</v>
      </c>
      <c r="B6" s="118">
        <v>0.7</v>
      </c>
      <c r="C6" s="118">
        <v>4.0261</v>
      </c>
    </row>
    <row r="7" s="80" customFormat="1" ht="32" customHeight="1" spans="1:4">
      <c r="A7" s="112" t="s">
        <v>3246</v>
      </c>
      <c r="B7" s="118"/>
      <c r="C7" s="118">
        <v>0.2621</v>
      </c>
      <c r="D7" s="120"/>
    </row>
    <row r="8" s="80" customFormat="1" ht="32" customHeight="1" spans="1:3">
      <c r="A8" s="112" t="s">
        <v>3247</v>
      </c>
      <c r="B8" s="118">
        <v>0.7</v>
      </c>
      <c r="C8" s="118">
        <v>3.764</v>
      </c>
    </row>
    <row r="9" s="80" customFormat="1" ht="32" customHeight="1" spans="1:3">
      <c r="A9" s="112" t="s">
        <v>3240</v>
      </c>
      <c r="B9" s="118">
        <v>0.73</v>
      </c>
      <c r="C9" s="118">
        <v>0.7287</v>
      </c>
    </row>
    <row r="10" s="80" customFormat="1" ht="32" customHeight="1" spans="1:3">
      <c r="A10" s="112" t="s">
        <v>3241</v>
      </c>
      <c r="B10" s="118">
        <v>5.2402</v>
      </c>
      <c r="C10" s="118">
        <v>8.5752</v>
      </c>
    </row>
    <row r="11" s="80" customFormat="1" ht="32" customHeight="1" spans="1:3">
      <c r="A11" s="112" t="s">
        <v>3242</v>
      </c>
      <c r="B11" s="118"/>
      <c r="C11" s="118"/>
    </row>
    <row r="12" s="80" customFormat="1" ht="32" customHeight="1" spans="1:3">
      <c r="A12" s="112" t="s">
        <v>3243</v>
      </c>
      <c r="B12" s="118">
        <v>10.5692</v>
      </c>
      <c r="C12" s="118"/>
    </row>
    <row r="13" s="82" customFormat="1" ht="69" customHeight="1" spans="1:7">
      <c r="A13" s="90" t="s">
        <v>3248</v>
      </c>
      <c r="B13" s="90"/>
      <c r="C13" s="90"/>
      <c r="D13" s="108"/>
      <c r="E13" s="108"/>
      <c r="F13" s="108"/>
      <c r="G13" s="108"/>
    </row>
    <row r="14" s="80" customFormat="1" spans="1:3">
      <c r="A14" s="116"/>
      <c r="B14" s="116"/>
      <c r="C14" s="116"/>
    </row>
  </sheetData>
  <mergeCells count="2">
    <mergeCell ref="A1:C1"/>
    <mergeCell ref="A13:C13"/>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2"/>
  <sheetViews>
    <sheetView zoomScale="90" zoomScaleNormal="90" workbookViewId="0">
      <selection activeCell="B4" sqref="B4"/>
    </sheetView>
  </sheetViews>
  <sheetFormatPr defaultColWidth="10" defaultRowHeight="13.5" outlineLevelCol="2"/>
  <cols>
    <col min="1" max="1" width="60.5" style="80" customWidth="1"/>
    <col min="2" max="3" width="25.625" style="80" customWidth="1"/>
    <col min="4" max="4" width="9.775" style="80" customWidth="1"/>
    <col min="5" max="16384" width="10" style="80"/>
  </cols>
  <sheetData>
    <row r="1" s="80" customFormat="1" ht="28.6" customHeight="1" spans="1:3">
      <c r="A1" s="110" t="s">
        <v>3249</v>
      </c>
      <c r="B1" s="110"/>
      <c r="C1" s="110"/>
    </row>
    <row r="2" s="80" customFormat="1" ht="25" customHeight="1" spans="1:3">
      <c r="A2" s="116"/>
      <c r="B2" s="116"/>
      <c r="C2" s="117" t="s">
        <v>3216</v>
      </c>
    </row>
    <row r="3" s="80" customFormat="1" ht="32" customHeight="1" spans="1:3">
      <c r="A3" s="87" t="s">
        <v>3233</v>
      </c>
      <c r="B3" s="87" t="s">
        <v>3149</v>
      </c>
      <c r="C3" s="87" t="s">
        <v>3234</v>
      </c>
    </row>
    <row r="4" s="80" customFormat="1" ht="32" customHeight="1" spans="1:3">
      <c r="A4" s="112" t="s">
        <v>3250</v>
      </c>
      <c r="B4" s="113">
        <v>12.161</v>
      </c>
      <c r="C4" s="113">
        <v>17.161</v>
      </c>
    </row>
    <row r="5" s="80" customFormat="1" ht="32" customHeight="1" spans="1:3">
      <c r="A5" s="112" t="s">
        <v>3251</v>
      </c>
      <c r="B5" s="113">
        <v>17.4474</v>
      </c>
      <c r="C5" s="113">
        <v>20.6474</v>
      </c>
    </row>
    <row r="6" s="80" customFormat="1" ht="32" customHeight="1" spans="1:3">
      <c r="A6" s="112" t="s">
        <v>3252</v>
      </c>
      <c r="B6" s="114">
        <v>0</v>
      </c>
      <c r="C6" s="114">
        <v>3.2</v>
      </c>
    </row>
    <row r="7" s="80" customFormat="1" ht="32" customHeight="1" spans="1:3">
      <c r="A7" s="112" t="s">
        <v>3253</v>
      </c>
      <c r="B7" s="114">
        <v>0</v>
      </c>
      <c r="C7" s="114">
        <v>0</v>
      </c>
    </row>
    <row r="8" s="80" customFormat="1" ht="32" customHeight="1" spans="1:3">
      <c r="A8" s="112" t="s">
        <v>3254</v>
      </c>
      <c r="B8" s="113">
        <v>17.161</v>
      </c>
      <c r="C8" s="113">
        <v>20.361</v>
      </c>
    </row>
    <row r="9" s="80" customFormat="1" ht="32" customHeight="1" spans="1:3">
      <c r="A9" s="112" t="s">
        <v>3255</v>
      </c>
      <c r="B9" s="113"/>
      <c r="C9" s="113"/>
    </row>
    <row r="10" s="80" customFormat="1" ht="32" customHeight="1" spans="1:3">
      <c r="A10" s="112" t="s">
        <v>3256</v>
      </c>
      <c r="B10" s="113">
        <v>20.6474</v>
      </c>
      <c r="C10" s="113"/>
    </row>
    <row r="11" s="82" customFormat="1" ht="72" customHeight="1" spans="1:3">
      <c r="A11" s="90" t="s">
        <v>3257</v>
      </c>
      <c r="B11" s="90"/>
      <c r="C11" s="90"/>
    </row>
    <row r="12" s="80" customFormat="1" ht="31" customHeight="1" spans="1:3">
      <c r="A12" s="115"/>
      <c r="B12" s="115"/>
      <c r="C12" s="115"/>
    </row>
  </sheetData>
  <mergeCells count="3">
    <mergeCell ref="A1:C1"/>
    <mergeCell ref="A11:C11"/>
    <mergeCell ref="A12:C12"/>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2"/>
  <sheetViews>
    <sheetView workbookViewId="0">
      <selection activeCell="B4" sqref="B4"/>
    </sheetView>
  </sheetViews>
  <sheetFormatPr defaultColWidth="10" defaultRowHeight="13.5" outlineLevelCol="2"/>
  <cols>
    <col min="1" max="1" width="59.3833333333333" style="80" customWidth="1"/>
    <col min="2" max="3" width="25.625" style="80" customWidth="1"/>
    <col min="4" max="4" width="9.775" style="80" customWidth="1"/>
    <col min="5" max="16384" width="10" style="80"/>
  </cols>
  <sheetData>
    <row r="1" s="80" customFormat="1" ht="28.6" customHeight="1" spans="1:3">
      <c r="A1" s="110" t="s">
        <v>3258</v>
      </c>
      <c r="B1" s="110"/>
      <c r="C1" s="110"/>
    </row>
    <row r="2" s="81" customFormat="1" ht="25" customHeight="1" spans="1:3">
      <c r="A2" s="111"/>
      <c r="B2" s="111"/>
      <c r="C2" s="95" t="s">
        <v>3216</v>
      </c>
    </row>
    <row r="3" s="81" customFormat="1" ht="32" customHeight="1" spans="1:3">
      <c r="A3" s="87" t="s">
        <v>3233</v>
      </c>
      <c r="B3" s="87" t="s">
        <v>3149</v>
      </c>
      <c r="C3" s="87" t="s">
        <v>3234</v>
      </c>
    </row>
    <row r="4" s="81" customFormat="1" ht="32" customHeight="1" spans="1:3">
      <c r="A4" s="112" t="s">
        <v>3250</v>
      </c>
      <c r="B4" s="113">
        <v>12.161</v>
      </c>
      <c r="C4" s="113">
        <v>17.161</v>
      </c>
    </row>
    <row r="5" s="81" customFormat="1" ht="32" customHeight="1" spans="1:3">
      <c r="A5" s="112" t="s">
        <v>3251</v>
      </c>
      <c r="B5" s="113">
        <v>17.4474</v>
      </c>
      <c r="C5" s="113">
        <v>20.6474</v>
      </c>
    </row>
    <row r="6" s="81" customFormat="1" ht="32" customHeight="1" spans="1:3">
      <c r="A6" s="112" t="s">
        <v>3252</v>
      </c>
      <c r="B6" s="114">
        <v>0</v>
      </c>
      <c r="C6" s="114">
        <v>3.2</v>
      </c>
    </row>
    <row r="7" s="81" customFormat="1" ht="32" customHeight="1" spans="1:3">
      <c r="A7" s="112" t="s">
        <v>3253</v>
      </c>
      <c r="B7" s="114">
        <v>0</v>
      </c>
      <c r="C7" s="114">
        <v>0</v>
      </c>
    </row>
    <row r="8" s="81" customFormat="1" ht="32" customHeight="1" spans="1:3">
      <c r="A8" s="112" t="s">
        <v>3254</v>
      </c>
      <c r="B8" s="113">
        <v>17.161</v>
      </c>
      <c r="C8" s="113">
        <v>20.361</v>
      </c>
    </row>
    <row r="9" s="81" customFormat="1" ht="32" customHeight="1" spans="1:3">
      <c r="A9" s="112" t="s">
        <v>3255</v>
      </c>
      <c r="B9" s="113"/>
      <c r="C9" s="113"/>
    </row>
    <row r="10" s="81" customFormat="1" ht="32" customHeight="1" spans="1:3">
      <c r="A10" s="112" t="s">
        <v>3256</v>
      </c>
      <c r="B10" s="113">
        <v>20.6474</v>
      </c>
      <c r="C10" s="113"/>
    </row>
    <row r="11" s="82" customFormat="1" ht="65" customHeight="1" spans="1:3">
      <c r="A11" s="90" t="s">
        <v>3259</v>
      </c>
      <c r="B11" s="90"/>
      <c r="C11" s="90"/>
    </row>
    <row r="12" s="80" customFormat="1" ht="31" customHeight="1" spans="1:3">
      <c r="A12" s="115"/>
      <c r="B12" s="115"/>
      <c r="C12" s="115"/>
    </row>
  </sheetData>
  <mergeCells count="3">
    <mergeCell ref="A1:C1"/>
    <mergeCell ref="A11:C11"/>
    <mergeCell ref="A12:C12"/>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7"/>
  <sheetViews>
    <sheetView topLeftCell="A14" workbookViewId="0">
      <selection activeCell="G9" sqref="G9"/>
    </sheetView>
  </sheetViews>
  <sheetFormatPr defaultColWidth="10" defaultRowHeight="13.5" outlineLevelCol="3"/>
  <cols>
    <col min="1" max="1" width="36" style="80" customWidth="1"/>
    <col min="2" max="4" width="15.625" style="80" customWidth="1"/>
    <col min="5" max="5" width="9.775" style="80" customWidth="1"/>
    <col min="6" max="16384" width="10" style="80"/>
  </cols>
  <sheetData>
    <row r="1" s="80" customFormat="1" ht="63" customHeight="1" spans="1:4">
      <c r="A1" s="104" t="s">
        <v>3260</v>
      </c>
      <c r="B1" s="104"/>
      <c r="C1" s="104"/>
      <c r="D1" s="104"/>
    </row>
    <row r="2" s="81" customFormat="1" ht="30" customHeight="1" spans="4:4">
      <c r="D2" s="95" t="s">
        <v>3216</v>
      </c>
    </row>
    <row r="3" s="81" customFormat="1" ht="25" customHeight="1" spans="1:4">
      <c r="A3" s="87" t="s">
        <v>3233</v>
      </c>
      <c r="B3" s="87" t="s">
        <v>3261</v>
      </c>
      <c r="C3" s="87" t="s">
        <v>3262</v>
      </c>
      <c r="D3" s="87" t="s">
        <v>3263</v>
      </c>
    </row>
    <row r="4" s="81" customFormat="1" ht="25" customHeight="1" spans="1:4">
      <c r="A4" s="105" t="s">
        <v>3264</v>
      </c>
      <c r="B4" s="89" t="s">
        <v>3265</v>
      </c>
      <c r="C4" s="97">
        <f>C5+C7</f>
        <v>6.964</v>
      </c>
      <c r="D4" s="97">
        <f>D5+D7</f>
        <v>6.964</v>
      </c>
    </row>
    <row r="5" s="81" customFormat="1" ht="25" customHeight="1" spans="1:4">
      <c r="A5" s="106" t="s">
        <v>3266</v>
      </c>
      <c r="B5" s="89" t="s">
        <v>3224</v>
      </c>
      <c r="C5" s="97">
        <v>3.764</v>
      </c>
      <c r="D5" s="97">
        <v>3.764</v>
      </c>
    </row>
    <row r="6" s="81" customFormat="1" ht="25" customHeight="1" spans="1:4">
      <c r="A6" s="106" t="s">
        <v>3267</v>
      </c>
      <c r="B6" s="89" t="s">
        <v>3225</v>
      </c>
      <c r="C6" s="97">
        <v>3.764</v>
      </c>
      <c r="D6" s="97">
        <v>3.764</v>
      </c>
    </row>
    <row r="7" s="81" customFormat="1" ht="25" customHeight="1" spans="1:4">
      <c r="A7" s="106" t="s">
        <v>3268</v>
      </c>
      <c r="B7" s="89" t="s">
        <v>3269</v>
      </c>
      <c r="C7" s="107">
        <v>3.2</v>
      </c>
      <c r="D7" s="107">
        <v>3.2</v>
      </c>
    </row>
    <row r="8" s="81" customFormat="1" ht="25" customHeight="1" spans="1:4">
      <c r="A8" s="106" t="s">
        <v>3267</v>
      </c>
      <c r="B8" s="89" t="s">
        <v>3227</v>
      </c>
      <c r="C8" s="107">
        <v>0</v>
      </c>
      <c r="D8" s="107">
        <v>0</v>
      </c>
    </row>
    <row r="9" s="81" customFormat="1" ht="25" customHeight="1" spans="1:4">
      <c r="A9" s="106" t="s">
        <v>3270</v>
      </c>
      <c r="B9" s="89"/>
      <c r="C9" s="107">
        <v>3.2</v>
      </c>
      <c r="D9" s="107">
        <v>3.2</v>
      </c>
    </row>
    <row r="10" s="81" customFormat="1" ht="25" customHeight="1" spans="1:4">
      <c r="A10" s="105" t="s">
        <v>3271</v>
      </c>
      <c r="B10" s="89" t="s">
        <v>3272</v>
      </c>
      <c r="C10" s="97">
        <f>C11+C12</f>
        <v>0.7</v>
      </c>
      <c r="D10" s="97">
        <f>D11+D12</f>
        <v>0.7</v>
      </c>
    </row>
    <row r="11" s="81" customFormat="1" ht="25" customHeight="1" spans="1:4">
      <c r="A11" s="106" t="s">
        <v>3266</v>
      </c>
      <c r="B11" s="89" t="s">
        <v>3273</v>
      </c>
      <c r="C11" s="97">
        <v>0.7</v>
      </c>
      <c r="D11" s="97">
        <v>0.7</v>
      </c>
    </row>
    <row r="12" s="81" customFormat="1" ht="25" customHeight="1" spans="1:4">
      <c r="A12" s="106" t="s">
        <v>3268</v>
      </c>
      <c r="B12" s="89" t="s">
        <v>3274</v>
      </c>
      <c r="C12" s="107">
        <v>0</v>
      </c>
      <c r="D12" s="107">
        <v>0</v>
      </c>
    </row>
    <row r="13" s="81" customFormat="1" ht="25" customHeight="1" spans="1:4">
      <c r="A13" s="105" t="s">
        <v>3275</v>
      </c>
      <c r="B13" s="89" t="s">
        <v>3276</v>
      </c>
      <c r="C13" s="97">
        <f>C14+C15</f>
        <v>0.7384</v>
      </c>
      <c r="D13" s="97">
        <f>D14+D15</f>
        <v>0.7384</v>
      </c>
    </row>
    <row r="14" s="81" customFormat="1" ht="25" customHeight="1" spans="1:4">
      <c r="A14" s="106" t="s">
        <v>3266</v>
      </c>
      <c r="B14" s="89" t="s">
        <v>3277</v>
      </c>
      <c r="C14" s="97">
        <v>0.1706</v>
      </c>
      <c r="D14" s="97">
        <v>0.1706</v>
      </c>
    </row>
    <row r="15" s="81" customFormat="1" ht="25" customHeight="1" spans="1:4">
      <c r="A15" s="106" t="s">
        <v>3268</v>
      </c>
      <c r="B15" s="89" t="s">
        <v>3278</v>
      </c>
      <c r="C15" s="97">
        <v>0.5678</v>
      </c>
      <c r="D15" s="97">
        <v>0.5678</v>
      </c>
    </row>
    <row r="16" s="81" customFormat="1" ht="25" customHeight="1" spans="1:4">
      <c r="A16" s="105" t="s">
        <v>3279</v>
      </c>
      <c r="B16" s="89" t="s">
        <v>3280</v>
      </c>
      <c r="C16" s="97">
        <f>C17+C20</f>
        <v>0.66</v>
      </c>
      <c r="D16" s="97">
        <f>D17+D20</f>
        <v>0.66</v>
      </c>
    </row>
    <row r="17" s="81" customFormat="1" ht="25" customHeight="1" spans="1:4">
      <c r="A17" s="106" t="s">
        <v>3266</v>
      </c>
      <c r="B17" s="89" t="s">
        <v>3281</v>
      </c>
      <c r="C17" s="97">
        <f>C18+C19</f>
        <v>0.66</v>
      </c>
      <c r="D17" s="97">
        <f>D18+D19</f>
        <v>0.66</v>
      </c>
    </row>
    <row r="18" s="81" customFormat="1" ht="25" customHeight="1" spans="1:4">
      <c r="A18" s="106" t="s">
        <v>3282</v>
      </c>
      <c r="B18" s="89"/>
      <c r="C18" s="97">
        <v>0.494</v>
      </c>
      <c r="D18" s="97">
        <v>0.494</v>
      </c>
    </row>
    <row r="19" s="81" customFormat="1" ht="25" customHeight="1" spans="1:4">
      <c r="A19" s="106" t="s">
        <v>3283</v>
      </c>
      <c r="B19" s="89" t="s">
        <v>3284</v>
      </c>
      <c r="C19" s="97">
        <v>0.166</v>
      </c>
      <c r="D19" s="97">
        <v>0.166</v>
      </c>
    </row>
    <row r="20" s="81" customFormat="1" ht="25" customHeight="1" spans="1:4">
      <c r="A20" s="106" t="s">
        <v>3268</v>
      </c>
      <c r="B20" s="89" t="s">
        <v>3285</v>
      </c>
      <c r="C20" s="107"/>
      <c r="D20" s="107"/>
    </row>
    <row r="21" s="81" customFormat="1" ht="25" customHeight="1" spans="1:4">
      <c r="A21" s="106" t="s">
        <v>3282</v>
      </c>
      <c r="B21" s="89"/>
      <c r="C21" s="107"/>
      <c r="D21" s="107"/>
    </row>
    <row r="22" s="81" customFormat="1" ht="25" customHeight="1" spans="1:4">
      <c r="A22" s="106" t="s">
        <v>3286</v>
      </c>
      <c r="B22" s="89" t="s">
        <v>3287</v>
      </c>
      <c r="C22" s="107"/>
      <c r="D22" s="107"/>
    </row>
    <row r="23" s="81" customFormat="1" ht="25" customHeight="1" spans="1:4">
      <c r="A23" s="105" t="s">
        <v>3288</v>
      </c>
      <c r="B23" s="89" t="s">
        <v>3289</v>
      </c>
      <c r="C23" s="97">
        <f>C24+C25</f>
        <v>0.9123</v>
      </c>
      <c r="D23" s="97">
        <f>D24+D25</f>
        <v>0.9123</v>
      </c>
    </row>
    <row r="24" s="81" customFormat="1" ht="25" customHeight="1" spans="1:4">
      <c r="A24" s="106" t="s">
        <v>3266</v>
      </c>
      <c r="B24" s="89" t="s">
        <v>3290</v>
      </c>
      <c r="C24" s="97">
        <v>0.2593</v>
      </c>
      <c r="D24" s="97">
        <v>0.2593</v>
      </c>
    </row>
    <row r="25" s="81" customFormat="1" ht="25" customHeight="1" spans="1:4">
      <c r="A25" s="106" t="s">
        <v>3268</v>
      </c>
      <c r="B25" s="89" t="s">
        <v>3291</v>
      </c>
      <c r="C25" s="97">
        <v>0.653</v>
      </c>
      <c r="D25" s="97">
        <v>0.653</v>
      </c>
    </row>
    <row r="26" s="82" customFormat="1" ht="70" customHeight="1" spans="1:4">
      <c r="A26" s="108" t="s">
        <v>3292</v>
      </c>
      <c r="B26" s="108"/>
      <c r="C26" s="108"/>
      <c r="D26" s="108"/>
    </row>
    <row r="27" s="80" customFormat="1" ht="25" customHeight="1" spans="1:4">
      <c r="A27" s="109"/>
      <c r="B27" s="109"/>
      <c r="C27" s="109"/>
      <c r="D27" s="109"/>
    </row>
  </sheetData>
  <mergeCells count="3">
    <mergeCell ref="A1:D1"/>
    <mergeCell ref="A26:D26"/>
    <mergeCell ref="A27:D27"/>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B15" sqref="B15"/>
    </sheetView>
  </sheetViews>
  <sheetFormatPr defaultColWidth="8.88333333333333" defaultRowHeight="13.5" outlineLevelCol="5"/>
  <cols>
    <col min="1" max="1" width="8.88333333333333" style="80"/>
    <col min="2" max="2" width="49.3833333333333" style="80" customWidth="1"/>
    <col min="3" max="6" width="20.625" style="80" customWidth="1"/>
    <col min="7" max="16384" width="8.88333333333333" style="80"/>
  </cols>
  <sheetData>
    <row r="1" s="80" customFormat="1" spans="1:1">
      <c r="A1" s="93"/>
    </row>
    <row r="2" s="80" customFormat="1" ht="45" customHeight="1" spans="1:6">
      <c r="A2" s="83" t="s">
        <v>3293</v>
      </c>
      <c r="B2" s="83"/>
      <c r="C2" s="83"/>
      <c r="D2" s="83"/>
      <c r="E2" s="83"/>
      <c r="F2" s="83"/>
    </row>
    <row r="3" s="81" customFormat="1" ht="18" customHeight="1" spans="2:6">
      <c r="B3" s="94" t="s">
        <v>3216</v>
      </c>
      <c r="C3" s="95"/>
      <c r="D3" s="95"/>
      <c r="E3" s="95"/>
      <c r="F3" s="95"/>
    </row>
    <row r="4" s="81" customFormat="1" ht="30" customHeight="1" spans="1:6">
      <c r="A4" s="86" t="s">
        <v>4</v>
      </c>
      <c r="B4" s="86"/>
      <c r="C4" s="87" t="s">
        <v>3222</v>
      </c>
      <c r="D4" s="87" t="s">
        <v>3262</v>
      </c>
      <c r="E4" s="87" t="s">
        <v>3263</v>
      </c>
      <c r="F4" s="87" t="s">
        <v>3294</v>
      </c>
    </row>
    <row r="5" s="81" customFormat="1" ht="30" customHeight="1" spans="1:6">
      <c r="A5" s="96" t="s">
        <v>3295</v>
      </c>
      <c r="B5" s="96"/>
      <c r="C5" s="89" t="s">
        <v>3223</v>
      </c>
      <c r="D5" s="97">
        <f>D6+D7</f>
        <v>31.2166</v>
      </c>
      <c r="E5" s="97">
        <f>E6+E7</f>
        <v>31.2166</v>
      </c>
      <c r="F5" s="98"/>
    </row>
    <row r="6" s="81" customFormat="1" ht="30" customHeight="1" spans="1:6">
      <c r="A6" s="99" t="s">
        <v>3296</v>
      </c>
      <c r="B6" s="99"/>
      <c r="C6" s="89" t="s">
        <v>3224</v>
      </c>
      <c r="D6" s="100">
        <v>10.5692</v>
      </c>
      <c r="E6" s="100">
        <v>10.5692</v>
      </c>
      <c r="F6" s="98"/>
    </row>
    <row r="7" s="81" customFormat="1" ht="30" customHeight="1" spans="1:6">
      <c r="A7" s="99" t="s">
        <v>3297</v>
      </c>
      <c r="B7" s="99"/>
      <c r="C7" s="89" t="s">
        <v>3225</v>
      </c>
      <c r="D7" s="100">
        <v>20.6474</v>
      </c>
      <c r="E7" s="100">
        <v>20.6474</v>
      </c>
      <c r="F7" s="98"/>
    </row>
    <row r="8" s="81" customFormat="1" ht="30" customHeight="1" spans="1:6">
      <c r="A8" s="101" t="s">
        <v>3298</v>
      </c>
      <c r="B8" s="101"/>
      <c r="C8" s="89" t="s">
        <v>3226</v>
      </c>
      <c r="D8" s="98"/>
      <c r="E8" s="98"/>
      <c r="F8" s="98"/>
    </row>
    <row r="9" s="81" customFormat="1" ht="30" customHeight="1" spans="1:6">
      <c r="A9" s="99" t="s">
        <v>3296</v>
      </c>
      <c r="B9" s="99"/>
      <c r="C9" s="89" t="s">
        <v>3227</v>
      </c>
      <c r="D9" s="98"/>
      <c r="E9" s="98"/>
      <c r="F9" s="98"/>
    </row>
    <row r="10" s="81" customFormat="1" ht="30" customHeight="1" spans="1:6">
      <c r="A10" s="99" t="s">
        <v>3297</v>
      </c>
      <c r="B10" s="99"/>
      <c r="C10" s="89" t="s">
        <v>3228</v>
      </c>
      <c r="D10" s="98"/>
      <c r="E10" s="98"/>
      <c r="F10" s="98"/>
    </row>
    <row r="11" s="82" customFormat="1" ht="41" customHeight="1" spans="1:6">
      <c r="A11" s="90" t="s">
        <v>3299</v>
      </c>
      <c r="B11" s="90"/>
      <c r="C11" s="90"/>
      <c r="D11" s="90"/>
      <c r="E11" s="90"/>
      <c r="F11" s="90"/>
    </row>
    <row r="14" s="80" customFormat="1" ht="19.5" spans="1:1">
      <c r="A14" s="102"/>
    </row>
    <row r="15" s="80" customFormat="1" ht="19" customHeight="1" spans="1:1">
      <c r="A15" s="103"/>
    </row>
    <row r="16" s="80" customFormat="1" ht="29" customHeight="1"/>
    <row r="17" s="80" customFormat="1" ht="29" customHeight="1"/>
    <row r="18" s="80" customFormat="1" ht="29" customHeight="1"/>
    <row r="19" s="80" customFormat="1" ht="29" customHeight="1"/>
    <row r="20" s="80" customFormat="1" ht="30" customHeight="1" spans="1:1">
      <c r="A20" s="103"/>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9"/>
  <sheetViews>
    <sheetView workbookViewId="0">
      <selection activeCell="C9" sqref="C9"/>
    </sheetView>
  </sheetViews>
  <sheetFormatPr defaultColWidth="8.88333333333333" defaultRowHeight="13.5" outlineLevelCol="5"/>
  <cols>
    <col min="1" max="1" width="8.88333333333333" style="80"/>
    <col min="2" max="6" width="24.2083333333333" style="80" customWidth="1"/>
    <col min="7" max="16384" width="8.88333333333333" style="80"/>
  </cols>
  <sheetData>
    <row r="1" s="80" customFormat="1" ht="24" customHeight="1"/>
    <row r="2" s="80" customFormat="1" ht="27" spans="1:6">
      <c r="A2" s="83" t="s">
        <v>3300</v>
      </c>
      <c r="B2" s="84"/>
      <c r="C2" s="84"/>
      <c r="D2" s="84"/>
      <c r="E2" s="84"/>
      <c r="F2" s="84"/>
    </row>
    <row r="3" s="80" customFormat="1" ht="23" customHeight="1" spans="1:6">
      <c r="A3" s="85" t="s">
        <v>3216</v>
      </c>
      <c r="B3" s="85"/>
      <c r="C3" s="85"/>
      <c r="D3" s="85"/>
      <c r="E3" s="85"/>
      <c r="F3" s="85"/>
    </row>
    <row r="4" s="81" customFormat="1" ht="30" customHeight="1" spans="1:6">
      <c r="A4" s="86" t="s">
        <v>3301</v>
      </c>
      <c r="B4" s="87" t="s">
        <v>3164</v>
      </c>
      <c r="C4" s="87" t="s">
        <v>3302</v>
      </c>
      <c r="D4" s="87" t="s">
        <v>3303</v>
      </c>
      <c r="E4" s="87" t="s">
        <v>3304</v>
      </c>
      <c r="F4" s="87" t="s">
        <v>3305</v>
      </c>
    </row>
    <row r="5" s="81" customFormat="1" ht="45" customHeight="1" spans="1:6">
      <c r="A5" s="88">
        <v>1</v>
      </c>
      <c r="B5" s="89"/>
      <c r="C5" s="89"/>
      <c r="D5" s="89"/>
      <c r="E5" s="89"/>
      <c r="F5" s="89"/>
    </row>
    <row r="6" s="81" customFormat="1" ht="45" customHeight="1" spans="1:6">
      <c r="A6" s="88">
        <v>2</v>
      </c>
      <c r="B6" s="89"/>
      <c r="C6" s="89"/>
      <c r="D6" s="89"/>
      <c r="E6" s="89"/>
      <c r="F6" s="89"/>
    </row>
    <row r="7" s="81" customFormat="1" ht="45" customHeight="1" spans="1:6">
      <c r="A7" s="88">
        <v>3</v>
      </c>
      <c r="B7" s="89"/>
      <c r="C7" s="89"/>
      <c r="D7" s="89"/>
      <c r="E7" s="89"/>
      <c r="F7" s="89"/>
    </row>
    <row r="8" s="82" customFormat="1" ht="33" customHeight="1" spans="1:6">
      <c r="A8" s="90" t="s">
        <v>3306</v>
      </c>
      <c r="B8" s="90"/>
      <c r="C8" s="90"/>
      <c r="D8" s="90"/>
      <c r="E8" s="90"/>
      <c r="F8" s="90"/>
    </row>
    <row r="9" ht="14.25" spans="1:3">
      <c r="A9" s="91" t="s">
        <v>3307</v>
      </c>
      <c r="B9" s="92"/>
      <c r="C9" s="92"/>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50"/>
  <sheetViews>
    <sheetView workbookViewId="0">
      <selection activeCell="A18" sqref="A18:A30"/>
    </sheetView>
  </sheetViews>
  <sheetFormatPr defaultColWidth="8" defaultRowHeight="12"/>
  <cols>
    <col min="1" max="1" width="28.7833333333333" style="10" customWidth="1"/>
    <col min="2" max="2" width="12.5" style="10" customWidth="1"/>
    <col min="3" max="3" width="16.875" style="10" customWidth="1"/>
    <col min="4" max="4" width="16" style="10" customWidth="1"/>
    <col min="5" max="6" width="20.625" style="10" customWidth="1"/>
    <col min="7" max="7" width="14.3333333333333" style="10" customWidth="1"/>
    <col min="8" max="8" width="20.625" style="10" customWidth="1"/>
    <col min="9" max="10" width="13.3333333333333" style="10" customWidth="1"/>
    <col min="11" max="11" width="26.75" style="14" customWidth="1"/>
    <col min="12" max="16384" width="8" style="10"/>
  </cols>
  <sheetData>
    <row r="2" s="10" customFormat="1" ht="39" customHeight="1" spans="1:11">
      <c r="A2" s="15" t="s">
        <v>3308</v>
      </c>
      <c r="B2" s="15"/>
      <c r="C2" s="15"/>
      <c r="D2" s="15"/>
      <c r="E2" s="15"/>
      <c r="F2" s="15"/>
      <c r="G2" s="15"/>
      <c r="H2" s="15"/>
      <c r="I2" s="15"/>
      <c r="J2" s="15"/>
      <c r="K2" s="78"/>
    </row>
    <row r="3" s="10" customFormat="1" ht="23" customHeight="1" spans="1:11">
      <c r="A3" s="16"/>
      <c r="B3" s="16"/>
      <c r="K3" s="14"/>
    </row>
    <row r="4" s="11" customFormat="1" ht="44.25" customHeight="1" spans="1:11">
      <c r="A4" s="17" t="s">
        <v>3309</v>
      </c>
      <c r="B4" s="18" t="s">
        <v>3310</v>
      </c>
      <c r="C4" s="17" t="s">
        <v>3311</v>
      </c>
      <c r="D4" s="17" t="s">
        <v>3312</v>
      </c>
      <c r="E4" s="17" t="s">
        <v>3313</v>
      </c>
      <c r="F4" s="17" t="s">
        <v>3314</v>
      </c>
      <c r="G4" s="17" t="s">
        <v>3315</v>
      </c>
      <c r="H4" s="17" t="s">
        <v>3316</v>
      </c>
      <c r="I4" s="17" t="s">
        <v>3317</v>
      </c>
      <c r="J4" s="17" t="s">
        <v>3318</v>
      </c>
      <c r="K4" s="17" t="s">
        <v>3319</v>
      </c>
    </row>
    <row r="5" s="12" customFormat="1" spans="1:11">
      <c r="A5" s="19">
        <v>1</v>
      </c>
      <c r="B5" s="19"/>
      <c r="C5" s="19">
        <v>2</v>
      </c>
      <c r="D5" s="19">
        <v>3</v>
      </c>
      <c r="E5" s="19">
        <v>4</v>
      </c>
      <c r="F5" s="19">
        <v>5</v>
      </c>
      <c r="G5" s="19">
        <v>6</v>
      </c>
      <c r="H5" s="19">
        <v>7</v>
      </c>
      <c r="I5" s="19">
        <v>8</v>
      </c>
      <c r="J5" s="19">
        <v>9</v>
      </c>
      <c r="K5" s="19">
        <v>10</v>
      </c>
    </row>
    <row r="6" s="10" customFormat="1" ht="27" customHeight="1" spans="1:11">
      <c r="A6" s="20" t="s">
        <v>3320</v>
      </c>
      <c r="B6" s="21"/>
      <c r="C6" s="21"/>
      <c r="D6" s="21"/>
      <c r="E6" s="21"/>
      <c r="F6" s="21"/>
      <c r="G6" s="21"/>
      <c r="H6" s="21"/>
      <c r="I6" s="21"/>
      <c r="J6" s="21"/>
      <c r="K6" s="21"/>
    </row>
    <row r="7" s="10" customFormat="1" ht="25" customHeight="1" spans="1:11">
      <c r="A7" s="22" t="s">
        <v>3321</v>
      </c>
      <c r="B7" s="23">
        <v>500</v>
      </c>
      <c r="C7" s="22" t="s">
        <v>3322</v>
      </c>
      <c r="D7" s="24" t="s">
        <v>3323</v>
      </c>
      <c r="E7" s="25" t="s">
        <v>3324</v>
      </c>
      <c r="F7" s="26" t="s">
        <v>3325</v>
      </c>
      <c r="G7" s="27" t="s">
        <v>3326</v>
      </c>
      <c r="H7" s="585" t="s">
        <v>3327</v>
      </c>
      <c r="I7" s="27" t="s">
        <v>3328</v>
      </c>
      <c r="J7" s="27" t="s">
        <v>3329</v>
      </c>
      <c r="K7" s="35" t="s">
        <v>3325</v>
      </c>
    </row>
    <row r="8" s="10" customFormat="1" ht="25" customHeight="1" spans="1:11">
      <c r="A8" s="28"/>
      <c r="B8" s="29"/>
      <c r="C8" s="28"/>
      <c r="D8" s="30"/>
      <c r="E8" s="31"/>
      <c r="F8" s="26" t="s">
        <v>3330</v>
      </c>
      <c r="G8" s="27" t="s">
        <v>3326</v>
      </c>
      <c r="H8" s="585" t="s">
        <v>3331</v>
      </c>
      <c r="I8" s="27" t="s">
        <v>3328</v>
      </c>
      <c r="J8" s="27" t="s">
        <v>3329</v>
      </c>
      <c r="K8" s="35" t="s">
        <v>3330</v>
      </c>
    </row>
    <row r="9" s="10" customFormat="1" ht="25" customHeight="1" spans="1:11">
      <c r="A9" s="28"/>
      <c r="B9" s="29"/>
      <c r="C9" s="28"/>
      <c r="D9" s="30"/>
      <c r="E9" s="31"/>
      <c r="F9" s="26" t="s">
        <v>3332</v>
      </c>
      <c r="G9" s="27" t="s">
        <v>3326</v>
      </c>
      <c r="H9" s="585" t="s">
        <v>3333</v>
      </c>
      <c r="I9" s="27" t="s">
        <v>3328</v>
      </c>
      <c r="J9" s="27" t="s">
        <v>3329</v>
      </c>
      <c r="K9" s="35" t="s">
        <v>3332</v>
      </c>
    </row>
    <row r="10" s="10" customFormat="1" ht="25" customHeight="1" spans="1:11">
      <c r="A10" s="28"/>
      <c r="B10" s="29"/>
      <c r="C10" s="28"/>
      <c r="D10" s="30"/>
      <c r="E10" s="32"/>
      <c r="F10" s="26" t="s">
        <v>3334</v>
      </c>
      <c r="G10" s="27" t="s">
        <v>3326</v>
      </c>
      <c r="H10" s="585" t="s">
        <v>3335</v>
      </c>
      <c r="I10" s="27" t="s">
        <v>3336</v>
      </c>
      <c r="J10" s="27" t="s">
        <v>3329</v>
      </c>
      <c r="K10" s="35" t="s">
        <v>3334</v>
      </c>
    </row>
    <row r="11" s="10" customFormat="1" ht="25" customHeight="1" spans="1:11">
      <c r="A11" s="28"/>
      <c r="B11" s="29"/>
      <c r="C11" s="28"/>
      <c r="D11" s="30"/>
      <c r="E11" s="26" t="s">
        <v>3337</v>
      </c>
      <c r="F11" s="26" t="s">
        <v>3338</v>
      </c>
      <c r="G11" s="27" t="s">
        <v>3326</v>
      </c>
      <c r="H11" s="585" t="s">
        <v>3339</v>
      </c>
      <c r="I11" s="27" t="s">
        <v>3340</v>
      </c>
      <c r="J11" s="27" t="s">
        <v>3329</v>
      </c>
      <c r="K11" s="35" t="s">
        <v>3338</v>
      </c>
    </row>
    <row r="12" s="10" customFormat="1" ht="25" customHeight="1" spans="1:11">
      <c r="A12" s="28"/>
      <c r="B12" s="29"/>
      <c r="C12" s="28"/>
      <c r="D12" s="33"/>
      <c r="E12" s="26" t="s">
        <v>3341</v>
      </c>
      <c r="F12" s="26" t="s">
        <v>3342</v>
      </c>
      <c r="G12" s="27" t="s">
        <v>3326</v>
      </c>
      <c r="H12" s="585" t="s">
        <v>3343</v>
      </c>
      <c r="I12" s="27" t="s">
        <v>3340</v>
      </c>
      <c r="J12" s="27" t="s">
        <v>3329</v>
      </c>
      <c r="K12" s="35" t="s">
        <v>3342</v>
      </c>
    </row>
    <row r="13" s="10" customFormat="1" ht="25" customHeight="1" spans="1:11">
      <c r="A13" s="28"/>
      <c r="B13" s="29"/>
      <c r="C13" s="28"/>
      <c r="D13" s="24" t="s">
        <v>3344</v>
      </c>
      <c r="E13" s="26" t="s">
        <v>3345</v>
      </c>
      <c r="F13" s="26" t="s">
        <v>3346</v>
      </c>
      <c r="G13" s="27" t="s">
        <v>3326</v>
      </c>
      <c r="H13" s="585" t="s">
        <v>3347</v>
      </c>
      <c r="I13" s="27" t="s">
        <v>3340</v>
      </c>
      <c r="J13" s="27" t="s">
        <v>3329</v>
      </c>
      <c r="K13" s="35" t="s">
        <v>3346</v>
      </c>
    </row>
    <row r="14" s="10" customFormat="1" ht="25" customHeight="1" spans="1:11">
      <c r="A14" s="28"/>
      <c r="B14" s="29"/>
      <c r="C14" s="28"/>
      <c r="D14" s="30"/>
      <c r="E14" s="26" t="s">
        <v>3348</v>
      </c>
      <c r="F14" s="26" t="s">
        <v>3349</v>
      </c>
      <c r="G14" s="27" t="s">
        <v>3326</v>
      </c>
      <c r="H14" s="585" t="s">
        <v>3347</v>
      </c>
      <c r="I14" s="27" t="s">
        <v>3340</v>
      </c>
      <c r="J14" s="27" t="s">
        <v>3329</v>
      </c>
      <c r="K14" s="35" t="s">
        <v>3349</v>
      </c>
    </row>
    <row r="15" s="10" customFormat="1" ht="25" customHeight="1" spans="1:11">
      <c r="A15" s="28"/>
      <c r="B15" s="29"/>
      <c r="C15" s="28"/>
      <c r="D15" s="34"/>
      <c r="E15" s="35" t="s">
        <v>3350</v>
      </c>
      <c r="F15" s="26" t="s">
        <v>3351</v>
      </c>
      <c r="G15" s="27" t="s">
        <v>3326</v>
      </c>
      <c r="H15" s="585" t="s">
        <v>3352</v>
      </c>
      <c r="I15" s="27" t="s">
        <v>3353</v>
      </c>
      <c r="J15" s="27" t="s">
        <v>3329</v>
      </c>
      <c r="K15" s="35" t="s">
        <v>3351</v>
      </c>
    </row>
    <row r="16" s="13" customFormat="1" ht="25" customHeight="1" spans="1:11">
      <c r="A16" s="36"/>
      <c r="B16" s="37"/>
      <c r="C16" s="36"/>
      <c r="D16" s="38" t="s">
        <v>3354</v>
      </c>
      <c r="E16" s="35" t="s">
        <v>3355</v>
      </c>
      <c r="F16" s="26" t="s">
        <v>3356</v>
      </c>
      <c r="G16" s="39" t="s">
        <v>3326</v>
      </c>
      <c r="H16" s="27" t="s">
        <v>3357</v>
      </c>
      <c r="I16" s="27" t="s">
        <v>3340</v>
      </c>
      <c r="J16" s="27" t="s">
        <v>3329</v>
      </c>
      <c r="K16" s="35" t="s">
        <v>3358</v>
      </c>
    </row>
    <row r="17" s="10" customFormat="1" ht="25" customHeight="1" spans="1:11">
      <c r="A17" s="40" t="s">
        <v>3359</v>
      </c>
      <c r="B17" s="41"/>
      <c r="C17" s="41"/>
      <c r="D17" s="41"/>
      <c r="E17" s="41"/>
      <c r="F17" s="21"/>
      <c r="G17" s="21"/>
      <c r="H17" s="21"/>
      <c r="I17" s="21"/>
      <c r="J17" s="21"/>
      <c r="K17" s="35"/>
    </row>
    <row r="18" s="10" customFormat="1" ht="25" customHeight="1" spans="1:11">
      <c r="A18" s="21" t="s">
        <v>3360</v>
      </c>
      <c r="B18" s="22">
        <v>141.47</v>
      </c>
      <c r="C18" s="21" t="s">
        <v>3361</v>
      </c>
      <c r="D18" s="24" t="s">
        <v>3323</v>
      </c>
      <c r="E18" s="42" t="s">
        <v>3324</v>
      </c>
      <c r="F18" s="26" t="s">
        <v>3362</v>
      </c>
      <c r="G18" s="39" t="s">
        <v>3363</v>
      </c>
      <c r="H18" s="586" t="s">
        <v>3364</v>
      </c>
      <c r="I18" s="21" t="s">
        <v>3365</v>
      </c>
      <c r="J18" s="27" t="s">
        <v>3329</v>
      </c>
      <c r="K18" s="35" t="s">
        <v>3366</v>
      </c>
    </row>
    <row r="19" s="10" customFormat="1" ht="25" customHeight="1" spans="1:11">
      <c r="A19" s="21"/>
      <c r="B19" s="28"/>
      <c r="C19" s="21"/>
      <c r="D19" s="30"/>
      <c r="E19" s="43"/>
      <c r="F19" s="35" t="s">
        <v>3367</v>
      </c>
      <c r="G19" s="39" t="s">
        <v>3363</v>
      </c>
      <c r="H19" s="587" t="s">
        <v>3368</v>
      </c>
      <c r="I19" s="39" t="s">
        <v>3365</v>
      </c>
      <c r="J19" s="27" t="s">
        <v>3329</v>
      </c>
      <c r="K19" s="35" t="s">
        <v>3369</v>
      </c>
    </row>
    <row r="20" s="10" customFormat="1" ht="25" customHeight="1" spans="1:11">
      <c r="A20" s="21"/>
      <c r="B20" s="28"/>
      <c r="C20" s="21"/>
      <c r="D20" s="30"/>
      <c r="E20" s="43"/>
      <c r="F20" s="35" t="s">
        <v>3370</v>
      </c>
      <c r="G20" s="39" t="s">
        <v>3363</v>
      </c>
      <c r="H20" s="587" t="s">
        <v>3371</v>
      </c>
      <c r="I20" s="39" t="s">
        <v>3365</v>
      </c>
      <c r="J20" s="27" t="s">
        <v>3329</v>
      </c>
      <c r="K20" s="35" t="s">
        <v>3372</v>
      </c>
    </row>
    <row r="21" s="10" customFormat="1" ht="25" customHeight="1" spans="1:11">
      <c r="A21" s="21"/>
      <c r="B21" s="28"/>
      <c r="C21" s="21"/>
      <c r="D21" s="30"/>
      <c r="E21" s="43"/>
      <c r="F21" s="35" t="s">
        <v>3373</v>
      </c>
      <c r="G21" s="39" t="s">
        <v>3363</v>
      </c>
      <c r="H21" s="587" t="s">
        <v>3374</v>
      </c>
      <c r="I21" s="39" t="s">
        <v>3365</v>
      </c>
      <c r="J21" s="27" t="s">
        <v>3329</v>
      </c>
      <c r="K21" s="35" t="s">
        <v>3375</v>
      </c>
    </row>
    <row r="22" s="10" customFormat="1" ht="25" customHeight="1" spans="1:11">
      <c r="A22" s="21"/>
      <c r="B22" s="28"/>
      <c r="C22" s="21"/>
      <c r="D22" s="30"/>
      <c r="E22" s="43"/>
      <c r="F22" s="35" t="s">
        <v>3376</v>
      </c>
      <c r="G22" s="39" t="s">
        <v>3363</v>
      </c>
      <c r="H22" s="587" t="s">
        <v>3377</v>
      </c>
      <c r="I22" s="39" t="s">
        <v>3378</v>
      </c>
      <c r="J22" s="27" t="s">
        <v>3329</v>
      </c>
      <c r="K22" s="35" t="s">
        <v>3379</v>
      </c>
    </row>
    <row r="23" s="10" customFormat="1" ht="25" customHeight="1" spans="1:11">
      <c r="A23" s="21"/>
      <c r="B23" s="28"/>
      <c r="C23" s="21"/>
      <c r="D23" s="30"/>
      <c r="E23" s="44"/>
      <c r="F23" s="35" t="s">
        <v>3380</v>
      </c>
      <c r="G23" s="39" t="s">
        <v>3363</v>
      </c>
      <c r="H23" s="587" t="s">
        <v>3381</v>
      </c>
      <c r="I23" s="39" t="s">
        <v>3365</v>
      </c>
      <c r="J23" s="27" t="s">
        <v>3329</v>
      </c>
      <c r="K23" s="35" t="s">
        <v>3382</v>
      </c>
    </row>
    <row r="24" s="10" customFormat="1" ht="25" customHeight="1" spans="1:11">
      <c r="A24" s="21"/>
      <c r="B24" s="28"/>
      <c r="C24" s="21"/>
      <c r="D24" s="30"/>
      <c r="E24" s="35" t="s">
        <v>3337</v>
      </c>
      <c r="F24" s="26" t="s">
        <v>3383</v>
      </c>
      <c r="G24" s="27" t="s">
        <v>3363</v>
      </c>
      <c r="H24" s="585" t="s">
        <v>3384</v>
      </c>
      <c r="I24" s="27" t="s">
        <v>3340</v>
      </c>
      <c r="J24" s="27" t="s">
        <v>3329</v>
      </c>
      <c r="K24" s="35" t="s">
        <v>3385</v>
      </c>
    </row>
    <row r="25" s="10" customFormat="1" ht="25" customHeight="1" spans="1:11">
      <c r="A25" s="21"/>
      <c r="B25" s="28"/>
      <c r="C25" s="21"/>
      <c r="D25" s="30"/>
      <c r="E25" s="26" t="s">
        <v>3341</v>
      </c>
      <c r="F25" s="26" t="s">
        <v>3386</v>
      </c>
      <c r="G25" s="27" t="s">
        <v>3363</v>
      </c>
      <c r="H25" s="585" t="s">
        <v>3384</v>
      </c>
      <c r="I25" s="27" t="s">
        <v>3340</v>
      </c>
      <c r="J25" s="27" t="s">
        <v>3329</v>
      </c>
      <c r="K25" s="35" t="s">
        <v>3387</v>
      </c>
    </row>
    <row r="26" s="10" customFormat="1" ht="25" customHeight="1" spans="1:11">
      <c r="A26" s="21"/>
      <c r="B26" s="28"/>
      <c r="C26" s="21"/>
      <c r="D26" s="30"/>
      <c r="E26" s="26" t="s">
        <v>3388</v>
      </c>
      <c r="F26" s="26" t="s">
        <v>3389</v>
      </c>
      <c r="G26" s="27" t="s">
        <v>3363</v>
      </c>
      <c r="H26" s="585" t="s">
        <v>3390</v>
      </c>
      <c r="I26" s="27" t="s">
        <v>3391</v>
      </c>
      <c r="J26" s="27" t="s">
        <v>3329</v>
      </c>
      <c r="K26" s="35" t="s">
        <v>3392</v>
      </c>
    </row>
    <row r="27" s="10" customFormat="1" ht="25" customHeight="1" spans="1:11">
      <c r="A27" s="21"/>
      <c r="B27" s="28"/>
      <c r="C27" s="21"/>
      <c r="D27" s="45" t="s">
        <v>3393</v>
      </c>
      <c r="E27" s="26" t="s">
        <v>3394</v>
      </c>
      <c r="F27" s="26" t="s">
        <v>3395</v>
      </c>
      <c r="G27" s="27" t="s">
        <v>3396</v>
      </c>
      <c r="H27" s="585" t="s">
        <v>3397</v>
      </c>
      <c r="I27" s="27" t="s">
        <v>3397</v>
      </c>
      <c r="J27" s="27" t="s">
        <v>3398</v>
      </c>
      <c r="K27" s="35" t="s">
        <v>3399</v>
      </c>
    </row>
    <row r="28" s="10" customFormat="1" ht="25" customHeight="1" spans="1:11">
      <c r="A28" s="21"/>
      <c r="B28" s="28"/>
      <c r="C28" s="21"/>
      <c r="D28" s="45"/>
      <c r="E28" s="46" t="s">
        <v>3345</v>
      </c>
      <c r="F28" s="26" t="s">
        <v>3400</v>
      </c>
      <c r="G28" s="27" t="s">
        <v>3363</v>
      </c>
      <c r="H28" s="585" t="s">
        <v>3401</v>
      </c>
      <c r="I28" s="27" t="s">
        <v>3401</v>
      </c>
      <c r="J28" s="27" t="s">
        <v>3398</v>
      </c>
      <c r="K28" s="35" t="s">
        <v>3402</v>
      </c>
    </row>
    <row r="29" s="10" customFormat="1" ht="25" customHeight="1" spans="1:11">
      <c r="A29" s="21"/>
      <c r="B29" s="28"/>
      <c r="C29" s="21"/>
      <c r="D29" s="45"/>
      <c r="E29" s="47"/>
      <c r="F29" s="26" t="s">
        <v>3403</v>
      </c>
      <c r="G29" s="27" t="s">
        <v>3363</v>
      </c>
      <c r="H29" s="585" t="s">
        <v>3404</v>
      </c>
      <c r="I29" s="27" t="s">
        <v>3404</v>
      </c>
      <c r="J29" s="27" t="s">
        <v>3398</v>
      </c>
      <c r="K29" s="35" t="s">
        <v>3405</v>
      </c>
    </row>
    <row r="30" ht="25" customHeight="1" spans="1:11">
      <c r="A30" s="22"/>
      <c r="B30" s="28"/>
      <c r="C30" s="22"/>
      <c r="D30" s="48" t="s">
        <v>3354</v>
      </c>
      <c r="E30" s="42" t="s">
        <v>3355</v>
      </c>
      <c r="F30" s="26" t="s">
        <v>3406</v>
      </c>
      <c r="G30" s="49" t="s">
        <v>3326</v>
      </c>
      <c r="H30" s="49" t="s">
        <v>3347</v>
      </c>
      <c r="I30" s="49" t="s">
        <v>3340</v>
      </c>
      <c r="J30" s="49" t="s">
        <v>3398</v>
      </c>
      <c r="K30" s="35" t="s">
        <v>3407</v>
      </c>
    </row>
    <row r="31" ht="25" customHeight="1" spans="1:11">
      <c r="A31" s="20" t="s">
        <v>3408</v>
      </c>
      <c r="B31" s="50"/>
      <c r="C31" s="51"/>
      <c r="D31" s="52"/>
      <c r="E31" s="52"/>
      <c r="F31" s="52"/>
      <c r="G31" s="52"/>
      <c r="H31" s="52"/>
      <c r="I31" s="52"/>
      <c r="J31" s="52"/>
      <c r="K31" s="20"/>
    </row>
    <row r="32" ht="25" customHeight="1" spans="1:11">
      <c r="A32" s="53" t="s">
        <v>3409</v>
      </c>
      <c r="B32" s="54">
        <v>708.87</v>
      </c>
      <c r="C32" s="55" t="s">
        <v>3410</v>
      </c>
      <c r="D32" s="42" t="s">
        <v>3411</v>
      </c>
      <c r="E32" s="26" t="s">
        <v>3324</v>
      </c>
      <c r="F32" s="26" t="s">
        <v>3412</v>
      </c>
      <c r="G32" s="27" t="s">
        <v>3326</v>
      </c>
      <c r="H32" s="585" t="s">
        <v>3413</v>
      </c>
      <c r="I32" s="27" t="s">
        <v>3414</v>
      </c>
      <c r="J32" s="52"/>
      <c r="K32" s="35" t="s">
        <v>3415</v>
      </c>
    </row>
    <row r="33" ht="25" customHeight="1" spans="1:11">
      <c r="A33" s="56"/>
      <c r="B33" s="57"/>
      <c r="C33" s="58"/>
      <c r="D33" s="43"/>
      <c r="E33" s="59" t="s">
        <v>3324</v>
      </c>
      <c r="F33" s="26" t="s">
        <v>3416</v>
      </c>
      <c r="G33" s="27">
        <v>788</v>
      </c>
      <c r="H33" s="59" t="s">
        <v>3414</v>
      </c>
      <c r="I33" s="59" t="s">
        <v>3329</v>
      </c>
      <c r="J33" s="59" t="s">
        <v>3329</v>
      </c>
      <c r="K33" s="59" t="s">
        <v>3417</v>
      </c>
    </row>
    <row r="34" ht="25" customHeight="1" spans="1:11">
      <c r="A34" s="56"/>
      <c r="B34" s="57"/>
      <c r="C34" s="58"/>
      <c r="D34" s="43"/>
      <c r="E34" s="59" t="s">
        <v>3337</v>
      </c>
      <c r="F34" s="26" t="s">
        <v>3418</v>
      </c>
      <c r="G34" s="27">
        <v>100</v>
      </c>
      <c r="H34" s="60" t="s">
        <v>3340</v>
      </c>
      <c r="I34" s="59" t="s">
        <v>3329</v>
      </c>
      <c r="J34" s="59" t="s">
        <v>3329</v>
      </c>
      <c r="K34" s="59" t="s">
        <v>3419</v>
      </c>
    </row>
    <row r="35" ht="25" customHeight="1" spans="1:11">
      <c r="A35" s="56"/>
      <c r="B35" s="57"/>
      <c r="C35" s="58"/>
      <c r="D35" s="43"/>
      <c r="E35" s="35" t="s">
        <v>3337</v>
      </c>
      <c r="F35" s="26" t="s">
        <v>3420</v>
      </c>
      <c r="G35" s="39" t="s">
        <v>3326</v>
      </c>
      <c r="H35" s="586" t="s">
        <v>3384</v>
      </c>
      <c r="I35" s="49" t="s">
        <v>3340</v>
      </c>
      <c r="J35" s="39" t="s">
        <v>3398</v>
      </c>
      <c r="K35" s="59" t="s">
        <v>3419</v>
      </c>
    </row>
    <row r="36" ht="25" customHeight="1" spans="1:11">
      <c r="A36" s="56"/>
      <c r="B36" s="57"/>
      <c r="C36" s="58"/>
      <c r="D36" s="44"/>
      <c r="E36" s="35" t="s">
        <v>3341</v>
      </c>
      <c r="F36" s="26" t="s">
        <v>3421</v>
      </c>
      <c r="G36" s="39" t="s">
        <v>3363</v>
      </c>
      <c r="H36" s="586" t="s">
        <v>3384</v>
      </c>
      <c r="I36" s="49" t="s">
        <v>3340</v>
      </c>
      <c r="J36" s="39" t="s">
        <v>3398</v>
      </c>
      <c r="K36" s="35" t="s">
        <v>3422</v>
      </c>
    </row>
    <row r="37" ht="25" customHeight="1" spans="1:11">
      <c r="A37" s="56"/>
      <c r="B37" s="57"/>
      <c r="C37" s="58"/>
      <c r="D37" s="43" t="s">
        <v>3393</v>
      </c>
      <c r="E37" s="61" t="s">
        <v>3345</v>
      </c>
      <c r="F37" s="26" t="s">
        <v>3423</v>
      </c>
      <c r="G37" s="39" t="s">
        <v>3424</v>
      </c>
      <c r="H37" s="60" t="s">
        <v>3340</v>
      </c>
      <c r="I37" s="59" t="s">
        <v>3329</v>
      </c>
      <c r="J37" s="59" t="s">
        <v>3329</v>
      </c>
      <c r="K37" s="69" t="s">
        <v>3425</v>
      </c>
    </row>
    <row r="38" ht="25" customHeight="1" spans="1:11">
      <c r="A38" s="56"/>
      <c r="B38" s="57"/>
      <c r="C38" s="58"/>
      <c r="D38" s="44"/>
      <c r="E38" s="35" t="s">
        <v>3345</v>
      </c>
      <c r="F38" s="26" t="s">
        <v>3426</v>
      </c>
      <c r="G38" s="27" t="s">
        <v>3326</v>
      </c>
      <c r="H38" s="585" t="s">
        <v>3384</v>
      </c>
      <c r="I38" s="27" t="s">
        <v>3340</v>
      </c>
      <c r="J38" s="39" t="s">
        <v>3398</v>
      </c>
      <c r="K38" s="35" t="s">
        <v>3427</v>
      </c>
    </row>
    <row r="39" ht="25" customHeight="1" spans="1:11">
      <c r="A39" s="62"/>
      <c r="B39" s="63"/>
      <c r="C39" s="64"/>
      <c r="D39" s="35" t="s">
        <v>3428</v>
      </c>
      <c r="E39" s="35" t="s">
        <v>3355</v>
      </c>
      <c r="F39" s="65" t="s">
        <v>3429</v>
      </c>
      <c r="G39" s="27" t="s">
        <v>3326</v>
      </c>
      <c r="H39" s="585" t="s">
        <v>3343</v>
      </c>
      <c r="I39" s="27" t="s">
        <v>3340</v>
      </c>
      <c r="J39" s="39" t="s">
        <v>3398</v>
      </c>
      <c r="K39" s="35" t="s">
        <v>3430</v>
      </c>
    </row>
    <row r="40" s="10" customFormat="1" ht="36" customHeight="1" spans="1:11">
      <c r="A40" s="66" t="s">
        <v>3431</v>
      </c>
      <c r="B40" s="67">
        <v>799.22</v>
      </c>
      <c r="C40" s="65" t="s">
        <v>3432</v>
      </c>
      <c r="D40" s="68" t="s">
        <v>3411</v>
      </c>
      <c r="E40" s="69" t="s">
        <v>3324</v>
      </c>
      <c r="F40" s="59" t="s">
        <v>3416</v>
      </c>
      <c r="G40" s="27" t="s">
        <v>3326</v>
      </c>
      <c r="H40" s="69">
        <v>2085</v>
      </c>
      <c r="I40" s="59" t="s">
        <v>3414</v>
      </c>
      <c r="J40" s="59" t="s">
        <v>3329</v>
      </c>
      <c r="K40" s="79" t="s">
        <v>3433</v>
      </c>
    </row>
    <row r="41" s="10" customFormat="1" ht="36" customHeight="1" spans="1:11">
      <c r="A41" s="70"/>
      <c r="B41" s="71"/>
      <c r="C41" s="65"/>
      <c r="D41" s="68" t="s">
        <v>3411</v>
      </c>
      <c r="E41" s="69" t="s">
        <v>3337</v>
      </c>
      <c r="F41" s="69" t="s">
        <v>3434</v>
      </c>
      <c r="G41" s="27" t="s">
        <v>3326</v>
      </c>
      <c r="H41" s="69">
        <v>100</v>
      </c>
      <c r="I41" s="60" t="s">
        <v>3340</v>
      </c>
      <c r="J41" s="59" t="s">
        <v>3329</v>
      </c>
      <c r="K41" s="59" t="s">
        <v>3435</v>
      </c>
    </row>
    <row r="42" s="10" customFormat="1" ht="36" customHeight="1" spans="1:11">
      <c r="A42" s="70"/>
      <c r="B42" s="71"/>
      <c r="C42" s="65"/>
      <c r="D42" s="68" t="s">
        <v>3411</v>
      </c>
      <c r="E42" s="69" t="s">
        <v>3341</v>
      </c>
      <c r="F42" s="69" t="s">
        <v>3436</v>
      </c>
      <c r="G42" s="27" t="s">
        <v>3326</v>
      </c>
      <c r="H42" s="69">
        <v>100</v>
      </c>
      <c r="I42" s="60" t="s">
        <v>3340</v>
      </c>
      <c r="J42" s="59" t="s">
        <v>3329</v>
      </c>
      <c r="K42" s="59" t="s">
        <v>3435</v>
      </c>
    </row>
    <row r="43" s="10" customFormat="1" ht="36" customHeight="1" spans="1:11">
      <c r="A43" s="70"/>
      <c r="B43" s="71"/>
      <c r="C43" s="65"/>
      <c r="D43" s="72" t="s">
        <v>3393</v>
      </c>
      <c r="E43" s="73" t="s">
        <v>3345</v>
      </c>
      <c r="F43" s="65" t="s">
        <v>3423</v>
      </c>
      <c r="G43" s="74" t="s">
        <v>3424</v>
      </c>
      <c r="H43" s="60" t="s">
        <v>3340</v>
      </c>
      <c r="I43" s="60" t="s">
        <v>3340</v>
      </c>
      <c r="J43" s="59" t="s">
        <v>3329</v>
      </c>
      <c r="K43" s="69" t="s">
        <v>3425</v>
      </c>
    </row>
    <row r="44" s="10" customFormat="1" ht="36" customHeight="1" spans="1:11">
      <c r="A44" s="75"/>
      <c r="B44" s="76"/>
      <c r="C44" s="65"/>
      <c r="D44" s="72" t="s">
        <v>3428</v>
      </c>
      <c r="E44" s="77" t="s">
        <v>3355</v>
      </c>
      <c r="F44" s="65" t="s">
        <v>3429</v>
      </c>
      <c r="G44" s="74" t="s">
        <v>3424</v>
      </c>
      <c r="H44" s="60" t="s">
        <v>3340</v>
      </c>
      <c r="I44" s="60" t="s">
        <v>3340</v>
      </c>
      <c r="J44" s="59" t="s">
        <v>3329</v>
      </c>
      <c r="K44" s="69" t="s">
        <v>3437</v>
      </c>
    </row>
    <row r="45" s="10" customFormat="1" ht="21" customHeight="1" spans="1:10">
      <c r="A45" s="72" t="s">
        <v>3438</v>
      </c>
      <c r="B45" s="72"/>
      <c r="C45" s="72"/>
      <c r="D45" s="72"/>
      <c r="E45" s="61"/>
      <c r="F45" s="72"/>
      <c r="G45" s="72"/>
      <c r="H45" s="61"/>
      <c r="I45" s="72"/>
      <c r="J45" s="61"/>
    </row>
    <row r="46" s="10" customFormat="1" ht="45" customHeight="1" spans="1:11">
      <c r="A46" s="61" t="s">
        <v>3439</v>
      </c>
      <c r="B46" s="77">
        <v>281.08</v>
      </c>
      <c r="C46" s="77" t="s">
        <v>3440</v>
      </c>
      <c r="D46" s="68" t="s">
        <v>3411</v>
      </c>
      <c r="E46" s="68" t="s">
        <v>3324</v>
      </c>
      <c r="F46" s="59" t="s">
        <v>3441</v>
      </c>
      <c r="G46" s="27" t="s">
        <v>3326</v>
      </c>
      <c r="H46" s="588" t="s">
        <v>3442</v>
      </c>
      <c r="I46" s="59" t="s">
        <v>3443</v>
      </c>
      <c r="J46" s="59" t="s">
        <v>3398</v>
      </c>
      <c r="K46" s="69" t="s">
        <v>3444</v>
      </c>
    </row>
    <row r="47" s="10" customFormat="1" ht="45" customHeight="1" spans="1:11">
      <c r="A47" s="61"/>
      <c r="B47" s="77"/>
      <c r="C47" s="77"/>
      <c r="D47" s="68" t="s">
        <v>3411</v>
      </c>
      <c r="E47" s="26" t="s">
        <v>3337</v>
      </c>
      <c r="F47" s="26" t="s">
        <v>3434</v>
      </c>
      <c r="G47" s="27" t="s">
        <v>3363</v>
      </c>
      <c r="H47" s="585" t="s">
        <v>3384</v>
      </c>
      <c r="I47" s="27" t="s">
        <v>3340</v>
      </c>
      <c r="J47" s="27" t="s">
        <v>3398</v>
      </c>
      <c r="K47" s="69" t="s">
        <v>3445</v>
      </c>
    </row>
    <row r="48" s="10" customFormat="1" ht="45" customHeight="1" spans="1:11">
      <c r="A48" s="61"/>
      <c r="B48" s="77"/>
      <c r="C48" s="77"/>
      <c r="D48" s="68" t="s">
        <v>3411</v>
      </c>
      <c r="E48" s="68" t="s">
        <v>3341</v>
      </c>
      <c r="F48" s="59" t="s">
        <v>3446</v>
      </c>
      <c r="G48" s="69">
        <v>100</v>
      </c>
      <c r="H48" s="60" t="s">
        <v>3340</v>
      </c>
      <c r="I48" s="60" t="s">
        <v>3340</v>
      </c>
      <c r="J48" s="59" t="s">
        <v>3398</v>
      </c>
      <c r="K48" s="69" t="s">
        <v>3447</v>
      </c>
    </row>
    <row r="49" s="10" customFormat="1" ht="45" customHeight="1" spans="1:11">
      <c r="A49" s="61"/>
      <c r="B49" s="77"/>
      <c r="C49" s="77"/>
      <c r="D49" s="68" t="s">
        <v>3393</v>
      </c>
      <c r="E49" s="68" t="s">
        <v>3345</v>
      </c>
      <c r="F49" s="59" t="s">
        <v>3448</v>
      </c>
      <c r="G49" s="74" t="s">
        <v>3449</v>
      </c>
      <c r="H49" s="60" t="s">
        <v>3340</v>
      </c>
      <c r="I49" s="60" t="s">
        <v>3340</v>
      </c>
      <c r="J49" s="59" t="s">
        <v>3398</v>
      </c>
      <c r="K49" s="69" t="s">
        <v>3425</v>
      </c>
    </row>
    <row r="50" s="10" customFormat="1" ht="45" customHeight="1" spans="1:11">
      <c r="A50" s="61"/>
      <c r="B50" s="77"/>
      <c r="C50" s="77"/>
      <c r="D50" s="68" t="s">
        <v>3428</v>
      </c>
      <c r="E50" s="68" t="s">
        <v>3355</v>
      </c>
      <c r="F50" s="59" t="s">
        <v>3450</v>
      </c>
      <c r="G50" s="74" t="s">
        <v>3449</v>
      </c>
      <c r="H50" s="60" t="s">
        <v>3340</v>
      </c>
      <c r="I50" s="60" t="s">
        <v>3340</v>
      </c>
      <c r="J50" s="59" t="s">
        <v>3398</v>
      </c>
      <c r="K50" s="69" t="s">
        <v>3451</v>
      </c>
    </row>
  </sheetData>
  <mergeCells count="25">
    <mergeCell ref="A2:K2"/>
    <mergeCell ref="A7:A16"/>
    <mergeCell ref="A18:A30"/>
    <mergeCell ref="A32:A39"/>
    <mergeCell ref="A40:A44"/>
    <mergeCell ref="A46:A50"/>
    <mergeCell ref="B7:B16"/>
    <mergeCell ref="B18:B30"/>
    <mergeCell ref="B32:B39"/>
    <mergeCell ref="B40:B44"/>
    <mergeCell ref="B46:B50"/>
    <mergeCell ref="C7:C16"/>
    <mergeCell ref="C18:C30"/>
    <mergeCell ref="C32:C39"/>
    <mergeCell ref="C40:C44"/>
    <mergeCell ref="C46:C50"/>
    <mergeCell ref="D7:D12"/>
    <mergeCell ref="D13:D15"/>
    <mergeCell ref="D18:D26"/>
    <mergeCell ref="D27:D29"/>
    <mergeCell ref="D32:D36"/>
    <mergeCell ref="D37:D38"/>
    <mergeCell ref="E7:E10"/>
    <mergeCell ref="E18:E23"/>
    <mergeCell ref="E28:E29"/>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8"/>
  <sheetViews>
    <sheetView topLeftCell="A5" workbookViewId="0">
      <selection activeCell="E4" sqref="E4"/>
    </sheetView>
  </sheetViews>
  <sheetFormatPr defaultColWidth="9" defaultRowHeight="13.5" outlineLevelRow="7" outlineLevelCol="1"/>
  <cols>
    <col min="1" max="1" width="20.2583333333333" style="1" customWidth="1"/>
    <col min="2" max="2" width="67.125" style="2" customWidth="1"/>
    <col min="3" max="16384" width="9" style="2"/>
  </cols>
  <sheetData>
    <row r="1" ht="32" customHeight="1" spans="1:2">
      <c r="A1" s="3" t="s">
        <v>3452</v>
      </c>
      <c r="B1" s="3"/>
    </row>
    <row r="3" ht="40" customHeight="1" spans="1:2">
      <c r="A3" s="4" t="s">
        <v>3453</v>
      </c>
      <c r="B3" s="5" t="s">
        <v>3454</v>
      </c>
    </row>
    <row r="4" ht="180" customHeight="1" spans="1:2">
      <c r="A4" s="6" t="s">
        <v>2491</v>
      </c>
      <c r="B4" s="7" t="s">
        <v>3455</v>
      </c>
    </row>
    <row r="5" ht="202" customHeight="1" spans="1:2">
      <c r="A5" s="6" t="s">
        <v>3456</v>
      </c>
      <c r="B5" s="8" t="s">
        <v>3457</v>
      </c>
    </row>
    <row r="6" ht="90" customHeight="1" spans="1:2">
      <c r="A6" s="6" t="s">
        <v>3458</v>
      </c>
      <c r="B6" s="8" t="s">
        <v>3459</v>
      </c>
    </row>
    <row r="7" ht="145" customHeight="1" spans="1:2">
      <c r="A7" s="9" t="s">
        <v>3460</v>
      </c>
      <c r="B7" s="8" t="s">
        <v>3461</v>
      </c>
    </row>
    <row r="8" ht="108" spans="1:2">
      <c r="A8" s="6" t="s">
        <v>3462</v>
      </c>
      <c r="B8" s="8" t="s">
        <v>3463</v>
      </c>
    </row>
  </sheetData>
  <mergeCells count="1">
    <mergeCell ref="A1:B1"/>
  </mergeCells>
  <conditionalFormatting sqref="A6">
    <cfRule type="expression" dxfId="170" priority="3" stopIfTrue="1">
      <formula>"len($A:$A)=3"</formula>
    </cfRule>
  </conditionalFormatting>
  <conditionalFormatting sqref="A8">
    <cfRule type="expression" dxfId="171" priority="1" stopIfTrue="1">
      <formula>"len($A:$A)=3"</formula>
    </cfRule>
  </conditionalFormatting>
  <conditionalFormatting sqref="A4:A5">
    <cfRule type="expression" dxfId="172" priority="5"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1-1沧源佤族自治县一般公共预算收入情况表</vt:lpstr>
      <vt:lpstr>1-2沧源佤族自治县一般公共预算支出情况表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1-6县本级一般公共预算支出表（州（市）对下转移支付项目）</vt:lpstr>
      <vt:lpstr>1-7沧源自治县分地区税收返还和转移支付预算表</vt:lpstr>
      <vt:lpstr>1-8沧源自治县县本级“三公”经费预算财政拨款情况统计表</vt:lpstr>
      <vt:lpstr>2-1沧源自治县政府性基金预算收入情况表</vt:lpstr>
      <vt:lpstr>2-2沧源自治县政府性基金预算支出情况表</vt:lpstr>
      <vt:lpstr>2-3沧源自治县县本级政府性基金预算收入情况表</vt:lpstr>
      <vt:lpstr>2-4县本级政府性基金预算支出情况表（公开到项级）</vt:lpstr>
      <vt:lpstr>2-5县本级政府性基金支出表（州（市）对下转移支付）</vt:lpstr>
      <vt:lpstr>3-1沧源自治县国有资本经营收入预算情况表</vt:lpstr>
      <vt:lpstr>3-2沧源自治县国有资本经营支出预算情况表</vt:lpstr>
      <vt:lpstr>3-3沧源自治县县本级国有资本经营收入预算情况表</vt:lpstr>
      <vt:lpstr>3-4沧源自治县县本级国有资本经营支出预算情况表（公开到项级）</vt:lpstr>
      <vt:lpstr>3-5 沧源自治县县本级国有资本经营预算转移支付表 （分地区）</vt:lpstr>
      <vt:lpstr>3-6 沧源自治县县本级国有资本经营预算转移支付表（分项目）</vt:lpstr>
      <vt:lpstr>4-1沧源自治县社会保险基金收入预算情况表</vt:lpstr>
      <vt:lpstr>4-2沧源自治县社会保险基金支出预算情况表</vt:lpstr>
      <vt:lpstr>4-3沧源自治县县本级社会保险基金收入预算情况表</vt:lpstr>
      <vt:lpstr>4-4沧源自治县县本级社会保险基金支出预算情况表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5-7沧源自治县2024年政府专项债务限额和余额情况表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李晓艳</cp:lastModifiedBy>
  <dcterms:created xsi:type="dcterms:W3CDTF">2006-09-16T00:00:00Z</dcterms:created>
  <cp:lastPrinted>2020-05-07T10:46:00Z</cp:lastPrinted>
  <dcterms:modified xsi:type="dcterms:W3CDTF">2024-03-06T08:29:04Z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BD63AD557CE047A1969A2B5968A99C0E_13</vt:lpwstr>
  </property>
  <property fmtid="{D5CDD505-2E9C-101B-9397-08002B2CF9AE}" pid="4" name="KSOReadingLayout">
    <vt:bool>true</vt:bool>
  </property>
</Properties>
</file>