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6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J8" i="1"/>
  <c r="E11"/>
  <c r="E10"/>
  <c r="K16"/>
  <c r="H13"/>
  <c r="E19"/>
  <c r="E20"/>
  <c r="E16"/>
  <c r="E15"/>
  <c r="E14"/>
  <c r="I14"/>
  <c r="H14"/>
  <c r="E9"/>
  <c r="L13"/>
  <c r="I37"/>
  <c r="H16"/>
  <c r="J14" l="1"/>
  <c r="F26"/>
  <c r="D26"/>
  <c r="E8"/>
  <c r="E26" l="1"/>
</calcChain>
</file>

<file path=xl/sharedStrings.xml><?xml version="1.0" encoding="utf-8"?>
<sst xmlns="http://schemas.openxmlformats.org/spreadsheetml/2006/main" count="77" uniqueCount="45">
  <si>
    <t xml:space="preserve">                                                  建设内容</t>
  </si>
  <si>
    <t>实施年限</t>
  </si>
  <si>
    <t>投资规模（万元）</t>
  </si>
  <si>
    <t>实施主体</t>
  </si>
  <si>
    <t>总计</t>
  </si>
  <si>
    <t>上级</t>
  </si>
  <si>
    <t>群众</t>
  </si>
  <si>
    <t>道路交通</t>
  </si>
  <si>
    <t>2019-2022</t>
  </si>
  <si>
    <t>乡人民政府</t>
  </si>
  <si>
    <t>2019-2023</t>
  </si>
  <si>
    <t>2022-2035</t>
  </si>
  <si>
    <t>环卫设施</t>
  </si>
  <si>
    <t>亮化工程</t>
  </si>
  <si>
    <t>乡村振兴理事会</t>
  </si>
  <si>
    <t>产业发展</t>
  </si>
  <si>
    <t>美化绿化</t>
  </si>
  <si>
    <t>上寨</t>
    <phoneticPr fontId="4" type="noConversion"/>
  </si>
  <si>
    <t>下寨</t>
    <phoneticPr fontId="4" type="noConversion"/>
  </si>
  <si>
    <t>2019-2035</t>
    <phoneticPr fontId="4" type="noConversion"/>
  </si>
  <si>
    <t>排水工程及污处理设施</t>
    <phoneticPr fontId="4" type="noConversion"/>
  </si>
  <si>
    <t>沧源佤族自治县勐角乡糯掌村委会班开自然村村庄规划项目建设统计表</t>
    <phoneticPr fontId="4" type="noConversion"/>
  </si>
  <si>
    <t>硬化若干村庄入户路，总长度约为700m，宽度为2m。厚度10公分C25混凝土，5公分砂砾调型，道路调型碾压。面积1400平方米，投资单价85元/平方米，概算投资11.9万元</t>
    <phoneticPr fontId="4" type="noConversion"/>
  </si>
  <si>
    <t>供水工程</t>
    <phoneticPr fontId="4" type="noConversion"/>
  </si>
  <si>
    <t>实施饮水工程，改扩建净水池一个，投资单价5万元/个，概算投资5万元</t>
    <phoneticPr fontId="4" type="noConversion"/>
  </si>
  <si>
    <t>下寨实施饮水工程，沿村道架设DN100主管道,长1.34km；架设DN50支管，长0.37km</t>
    <phoneticPr fontId="5" type="noConversion"/>
  </si>
  <si>
    <t>规划安装11个室外消火栓，单价3000元/个，估算投资3.3万元</t>
    <phoneticPr fontId="4" type="noConversion"/>
  </si>
  <si>
    <t>新建村庄排污管网，全长1250m，设计标准管径25cm，每25米设置1个检查井，投资单价360元/m（含检查井），概算投资45万元</t>
    <phoneticPr fontId="4" type="noConversion"/>
  </si>
  <si>
    <t>公共空间</t>
    <phoneticPr fontId="4" type="noConversion"/>
  </si>
  <si>
    <r>
      <t>5</t>
    </r>
    <r>
      <rPr>
        <sz val="11"/>
        <color theme="1"/>
        <rFont val="宋体"/>
        <family val="3"/>
        <charset val="134"/>
        <scheme val="minor"/>
      </rPr>
      <t>3户</t>
    </r>
    <phoneticPr fontId="4" type="noConversion"/>
  </si>
  <si>
    <t>实施进村入户主干道绿化工程，以三角梅、樱桃树交叉间种方式实施绿化，共需种植624棵，补助1000元/棵，概算投资62.4万元</t>
    <phoneticPr fontId="4" type="noConversion"/>
  </si>
  <si>
    <t>实施庭院绿化美化工程，每户农户庭院及周边至少种植10株本地果木，共需种植530棵，成活1棵补助200元，概算投资10.6万元</t>
    <phoneticPr fontId="4" type="noConversion"/>
  </si>
  <si>
    <t>新建村庄道路1#一条，长105m，宽度4m，20公分厚c30混凝土，10公分道路级配，5公分砂砾调型，道路调型碾压。面积420平方米，投资单价170元/平方米，概算投资7.14万元</t>
    <phoneticPr fontId="4" type="noConversion"/>
  </si>
  <si>
    <t>新建道路2#一条，长132m，宽度3m，厚度15公分C25混凝土，5公分砂砾调型，道路调型碾压。面积396平方米，投资单价120元/平方米，概算投资4.76万元</t>
    <phoneticPr fontId="4" type="noConversion"/>
  </si>
  <si>
    <t>新建道路3#一条，长146m，宽度3m，厚度15公分C25混凝土，5公分砂砾调型，道路调型碾压。面积438平方米，投资单价120元/平方米，概算投资5.26万元</t>
    <phoneticPr fontId="4" type="noConversion"/>
  </si>
  <si>
    <t>新修入户路4#、5#、6#三条，长度分别为210m、115m、165m，宽度均为2m,厚度10公分C25混凝土，5公分砂砾调型，道路调型碾压。面积共有490平方米，投资单价85元/平方米，概算投资8.33万元</t>
    <phoneticPr fontId="4" type="noConversion"/>
  </si>
  <si>
    <t>保留球场、活动中心，改扩建球场及舞台，增加健身设施，概算投资10万元；</t>
    <phoneticPr fontId="4" type="noConversion"/>
  </si>
  <si>
    <t>规划建设3个垃圾池，其中2改造，1个新建。投资单价3000元/个，估算总投资0.9万元</t>
    <phoneticPr fontId="4" type="noConversion"/>
  </si>
  <si>
    <r>
      <t>规划建设</t>
    </r>
    <r>
      <rPr>
        <b/>
        <sz val="12"/>
        <color rgb="FF00B050"/>
        <rFont val="Calibri"/>
        <family val="2"/>
      </rPr>
      <t>4</t>
    </r>
    <r>
      <rPr>
        <b/>
        <sz val="12"/>
        <color rgb="FF00B050"/>
        <rFont val="宋体"/>
        <family val="3"/>
        <charset val="134"/>
      </rPr>
      <t>个清洁公厕，其中改造</t>
    </r>
    <r>
      <rPr>
        <b/>
        <sz val="12"/>
        <color rgb="FF00B050"/>
        <rFont val="Calibri"/>
        <family val="2"/>
      </rPr>
      <t>3</t>
    </r>
    <r>
      <rPr>
        <b/>
        <sz val="12"/>
        <color rgb="FF00B050"/>
        <rFont val="宋体"/>
        <family val="3"/>
        <charset val="134"/>
      </rPr>
      <t>个清洁公厕，新建</t>
    </r>
    <r>
      <rPr>
        <b/>
        <sz val="12"/>
        <color rgb="FF00B050"/>
        <rFont val="Calibri"/>
        <family val="2"/>
      </rPr>
      <t>1</t>
    </r>
    <r>
      <rPr>
        <b/>
        <sz val="12"/>
        <color rgb="FF00B050"/>
        <rFont val="宋体"/>
        <family val="3"/>
        <charset val="134"/>
      </rPr>
      <t>个，投资单价</t>
    </r>
    <r>
      <rPr>
        <b/>
        <sz val="12"/>
        <color rgb="FF00B050"/>
        <rFont val="Calibri"/>
        <family val="2"/>
      </rPr>
      <t>70000</t>
    </r>
    <r>
      <rPr>
        <b/>
        <sz val="12"/>
        <color rgb="FF00B050"/>
        <rFont val="宋体"/>
        <family val="3"/>
        <charset val="134"/>
      </rPr>
      <t>元</t>
    </r>
    <r>
      <rPr>
        <b/>
        <sz val="12"/>
        <color rgb="FF00B050"/>
        <rFont val="Calibri"/>
        <family val="2"/>
      </rPr>
      <t>/</t>
    </r>
    <r>
      <rPr>
        <b/>
        <sz val="12"/>
        <color rgb="FF00B050"/>
        <rFont val="宋体"/>
        <family val="3"/>
        <charset val="134"/>
      </rPr>
      <t>座，估算总投资</t>
    </r>
    <r>
      <rPr>
        <b/>
        <sz val="12"/>
        <color rgb="FF00B050"/>
        <rFont val="Calibri"/>
        <family val="2"/>
      </rPr>
      <t>28</t>
    </r>
    <r>
      <rPr>
        <b/>
        <sz val="12"/>
        <color rgb="FF00B050"/>
        <rFont val="宋体"/>
        <family val="3"/>
        <charset val="134"/>
      </rPr>
      <t>万元</t>
    </r>
    <phoneticPr fontId="5" type="noConversion"/>
  </si>
  <si>
    <t>规划安装38盏太阳能路灯，单价5000元/盏，估算总投资19万元</t>
    <phoneticPr fontId="4" type="noConversion"/>
  </si>
  <si>
    <t>新建道路7#一条，长60m，宽度4m，厚度15公分C25混凝土，5公分砂砾调型，道路调型碾压。面积240平方米，投资单价120元/平方米，概算投资2.88万元</t>
    <phoneticPr fontId="4" type="noConversion"/>
  </si>
  <si>
    <t>新修村内至墓地道路8#一条，长度为1000m，宽度为2.4m,厚度10公分C25混凝土，5公分砂砾调型，道路调型碾压。面积共有2400平方米，投资单价85元/平方米，概算投资20.4万元</t>
    <phoneticPr fontId="4" type="noConversion"/>
  </si>
  <si>
    <t>新建污水处理设施2座，投资单价为8万元/座，计划投资16万元。</t>
    <phoneticPr fontId="5" type="noConversion"/>
  </si>
  <si>
    <t>规划养殖小区1个，占地面积约2000平米。</t>
    <phoneticPr fontId="4" type="noConversion"/>
  </si>
  <si>
    <t>2019-2022</t>
    <phoneticPr fontId="4" type="noConversion"/>
  </si>
</sst>
</file>

<file path=xl/styles.xml><?xml version="1.0" encoding="utf-8"?>
<styleSheet xmlns="http://schemas.openxmlformats.org/spreadsheetml/2006/main">
  <fonts count="18">
    <font>
      <sz val="11"/>
      <color theme="1"/>
      <name val="宋体"/>
      <charset val="134"/>
      <scheme val="minor"/>
    </font>
    <font>
      <sz val="12"/>
      <color theme="1"/>
      <name val="宋体"/>
      <family val="3"/>
      <charset val="134"/>
      <scheme val="minor"/>
    </font>
    <font>
      <b/>
      <sz val="12"/>
      <color theme="1"/>
      <name val="宋体"/>
      <family val="3"/>
      <charset val="134"/>
      <scheme val="minor"/>
    </font>
    <font>
      <b/>
      <sz val="12"/>
      <name val="宋体"/>
      <family val="3"/>
      <charset val="134"/>
      <scheme val="minor"/>
    </font>
    <font>
      <sz val="9"/>
      <name val="宋体"/>
      <family val="3"/>
      <charset val="134"/>
      <scheme val="minor"/>
    </font>
    <font>
      <sz val="9"/>
      <name val="宋体"/>
      <family val="3"/>
      <charset val="134"/>
      <scheme val="minor"/>
    </font>
    <font>
      <sz val="11"/>
      <color theme="1"/>
      <name val="宋体"/>
      <family val="3"/>
      <charset val="134"/>
      <scheme val="minor"/>
    </font>
    <font>
      <b/>
      <sz val="20"/>
      <color rgb="FF0070C0"/>
      <name val="宋体"/>
      <family val="3"/>
      <charset val="134"/>
      <scheme val="minor"/>
    </font>
    <font>
      <sz val="12"/>
      <color rgb="FF0070C0"/>
      <name val="宋体"/>
      <family val="3"/>
      <charset val="134"/>
      <scheme val="minor"/>
    </font>
    <font>
      <b/>
      <sz val="12"/>
      <color rgb="FF0070C0"/>
      <name val="黑体"/>
      <family val="3"/>
      <charset val="134"/>
    </font>
    <font>
      <b/>
      <sz val="12"/>
      <color rgb="FF0070C0"/>
      <name val="宋体"/>
      <family val="3"/>
      <charset val="134"/>
      <scheme val="minor"/>
    </font>
    <font>
      <b/>
      <sz val="12"/>
      <color rgb="FF0070C0"/>
      <name val="宋体"/>
      <family val="3"/>
      <charset val="134"/>
      <scheme val="minor"/>
    </font>
    <font>
      <b/>
      <sz val="12"/>
      <color rgb="FF0070C0"/>
      <name val="黑体"/>
      <family val="3"/>
      <charset val="134"/>
    </font>
    <font>
      <b/>
      <sz val="12"/>
      <color rgb="FFFF0000"/>
      <name val="宋体"/>
      <family val="3"/>
      <charset val="134"/>
      <scheme val="minor"/>
    </font>
    <font>
      <b/>
      <sz val="12"/>
      <color rgb="FF00B050"/>
      <name val="宋体"/>
      <family val="3"/>
      <charset val="134"/>
      <scheme val="minor"/>
    </font>
    <font>
      <b/>
      <sz val="12"/>
      <color rgb="FF00B050"/>
      <name val="宋体"/>
      <family val="3"/>
      <charset val="134"/>
    </font>
    <font>
      <b/>
      <sz val="12"/>
      <color rgb="FF00B050"/>
      <name val="Calibri"/>
      <family val="2"/>
    </font>
    <font>
      <b/>
      <sz val="12"/>
      <color rgb="FFFF000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1" fillId="0" borderId="0"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vertical="center" wrapText="1"/>
    </xf>
    <xf numFmtId="0" fontId="6" fillId="0" borderId="0" xfId="0" applyFo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5" fillId="0" borderId="1" xfId="0" applyFont="1" applyBorder="1" applyAlignment="1">
      <alignment horizontal="justify" vertical="center"/>
    </xf>
    <xf numFmtId="0" fontId="9" fillId="0" borderId="3"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2"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vertical="center" wrapText="1"/>
    </xf>
    <xf numFmtId="0" fontId="17" fillId="0" borderId="1" xfId="0" applyFont="1" applyBorder="1" applyAlignment="1">
      <alignment horizontal="justify" vertical="center"/>
    </xf>
    <xf numFmtId="0" fontId="13" fillId="0" borderId="1" xfId="0" applyFont="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7"/>
  <sheetViews>
    <sheetView tabSelected="1" topLeftCell="A10" zoomScale="70" zoomScaleNormal="70" workbookViewId="0">
      <selection activeCell="F14" sqref="F14"/>
    </sheetView>
  </sheetViews>
  <sheetFormatPr defaultColWidth="9" defaultRowHeight="14.25"/>
  <cols>
    <col min="1" max="1" width="5.625" style="1" customWidth="1"/>
    <col min="2" max="2" width="48.25" style="1" customWidth="1"/>
    <col min="3" max="3" width="16.5" style="1" customWidth="1"/>
    <col min="4" max="4" width="11.5" style="1" customWidth="1"/>
    <col min="5" max="5" width="10" style="1" customWidth="1"/>
    <col min="6" max="6" width="11.5" style="1" customWidth="1"/>
    <col min="7" max="7" width="20.25" style="1" customWidth="1"/>
    <col min="10" max="10" width="9.625" bestFit="1" customWidth="1"/>
  </cols>
  <sheetData>
    <row r="1" spans="1:15" ht="47.25" customHeight="1">
      <c r="A1" s="23" t="s">
        <v>21</v>
      </c>
      <c r="B1" s="24"/>
      <c r="C1" s="24"/>
      <c r="D1" s="24"/>
      <c r="E1" s="24"/>
      <c r="F1" s="24"/>
      <c r="G1" s="24"/>
      <c r="J1" s="20">
        <v>7.14</v>
      </c>
    </row>
    <row r="2" spans="1:15">
      <c r="A2" s="25" t="s">
        <v>0</v>
      </c>
      <c r="B2" s="25"/>
      <c r="C2" s="25" t="s">
        <v>1</v>
      </c>
      <c r="D2" s="25" t="s">
        <v>2</v>
      </c>
      <c r="E2" s="25"/>
      <c r="F2" s="25"/>
      <c r="G2" s="25" t="s">
        <v>3</v>
      </c>
      <c r="J2" s="20">
        <v>4.76</v>
      </c>
    </row>
    <row r="3" spans="1:15">
      <c r="A3" s="25"/>
      <c r="B3" s="25"/>
      <c r="C3" s="25"/>
      <c r="D3" s="25" t="s">
        <v>4</v>
      </c>
      <c r="E3" s="25" t="s">
        <v>5</v>
      </c>
      <c r="F3" s="25" t="s">
        <v>6</v>
      </c>
      <c r="G3" s="25"/>
      <c r="J3" s="20">
        <v>5.26</v>
      </c>
    </row>
    <row r="4" spans="1:15" ht="12.75" customHeight="1">
      <c r="A4" s="25"/>
      <c r="B4" s="25"/>
      <c r="C4" s="25"/>
      <c r="D4" s="25"/>
      <c r="E4" s="25"/>
      <c r="F4" s="25"/>
      <c r="G4" s="25"/>
      <c r="J4" s="20">
        <v>8.33</v>
      </c>
    </row>
    <row r="5" spans="1:15" hidden="1">
      <c r="A5" s="25"/>
      <c r="B5" s="25"/>
      <c r="C5" s="25"/>
      <c r="D5" s="25"/>
      <c r="E5" s="25"/>
      <c r="F5" s="25"/>
      <c r="G5" s="25"/>
      <c r="J5" s="13">
        <v>2.88</v>
      </c>
    </row>
    <row r="6" spans="1:15" ht="57">
      <c r="A6" s="32" t="s">
        <v>7</v>
      </c>
      <c r="B6" s="18" t="s">
        <v>32</v>
      </c>
      <c r="C6" s="15" t="s">
        <v>8</v>
      </c>
      <c r="D6" s="15">
        <v>7.14</v>
      </c>
      <c r="E6" s="15">
        <v>7.14</v>
      </c>
      <c r="F6" s="15"/>
      <c r="G6" s="15" t="s">
        <v>9</v>
      </c>
      <c r="H6" s="19"/>
      <c r="I6" s="3"/>
      <c r="J6" s="13">
        <v>20.399999999999999</v>
      </c>
      <c r="K6" s="6"/>
      <c r="L6" s="6"/>
      <c r="M6" s="6"/>
      <c r="N6" s="12"/>
      <c r="O6" s="6"/>
    </row>
    <row r="7" spans="1:15" ht="57">
      <c r="A7" s="32"/>
      <c r="B7" s="18" t="s">
        <v>33</v>
      </c>
      <c r="C7" s="15" t="s">
        <v>10</v>
      </c>
      <c r="D7" s="15">
        <v>4.76</v>
      </c>
      <c r="E7" s="15">
        <v>4.76</v>
      </c>
      <c r="F7" s="15"/>
      <c r="G7" s="15" t="s">
        <v>9</v>
      </c>
      <c r="H7" s="19"/>
      <c r="I7" s="3"/>
      <c r="J7" s="20">
        <v>11.9</v>
      </c>
      <c r="K7" s="6"/>
      <c r="L7" s="13"/>
      <c r="M7" s="6"/>
      <c r="N7" s="12"/>
      <c r="O7" s="6"/>
    </row>
    <row r="8" spans="1:15" ht="57">
      <c r="A8" s="32"/>
      <c r="B8" s="18" t="s">
        <v>34</v>
      </c>
      <c r="C8" s="15" t="s">
        <v>8</v>
      </c>
      <c r="D8" s="15">
        <v>5.26</v>
      </c>
      <c r="E8" s="15">
        <f>D8</f>
        <v>5.26</v>
      </c>
      <c r="F8" s="15"/>
      <c r="G8" s="15" t="s">
        <v>9</v>
      </c>
      <c r="H8" s="19"/>
      <c r="I8" s="3"/>
      <c r="J8" s="5">
        <f>SUM(J1:J7)</f>
        <v>60.669999999999995</v>
      </c>
      <c r="K8" s="6"/>
      <c r="L8" s="12"/>
      <c r="M8" s="6"/>
      <c r="N8" s="12"/>
      <c r="O8" s="6"/>
    </row>
    <row r="9" spans="1:15" ht="71.25">
      <c r="A9" s="32"/>
      <c r="B9" s="18" t="s">
        <v>35</v>
      </c>
      <c r="C9" s="15" t="s">
        <v>8</v>
      </c>
      <c r="D9" s="15">
        <v>8.33</v>
      </c>
      <c r="E9" s="15">
        <f>D9</f>
        <v>8.33</v>
      </c>
      <c r="F9" s="15"/>
      <c r="G9" s="15" t="s">
        <v>9</v>
      </c>
      <c r="H9" s="19"/>
      <c r="I9" s="3"/>
      <c r="J9" s="5"/>
      <c r="K9" s="6"/>
      <c r="L9" s="12"/>
      <c r="M9" s="6"/>
      <c r="N9" s="12"/>
      <c r="O9" s="6"/>
    </row>
    <row r="10" spans="1:15" ht="57">
      <c r="A10" s="32"/>
      <c r="B10" s="35" t="s">
        <v>40</v>
      </c>
      <c r="C10" s="13" t="s">
        <v>8</v>
      </c>
      <c r="D10" s="13">
        <v>2.88</v>
      </c>
      <c r="E10" s="13">
        <f>D10</f>
        <v>2.88</v>
      </c>
      <c r="F10" s="13"/>
      <c r="G10" s="13" t="s">
        <v>9</v>
      </c>
      <c r="H10" s="20"/>
      <c r="I10" s="22"/>
      <c r="J10" s="5"/>
      <c r="K10" s="6"/>
      <c r="L10" s="12"/>
      <c r="M10" s="6"/>
      <c r="N10" s="12"/>
      <c r="O10" s="6"/>
    </row>
    <row r="11" spans="1:15" ht="57">
      <c r="A11" s="32"/>
      <c r="B11" s="35" t="s">
        <v>41</v>
      </c>
      <c r="C11" s="13" t="s">
        <v>8</v>
      </c>
      <c r="D11" s="13">
        <v>20.399999999999999</v>
      </c>
      <c r="E11" s="13">
        <f>D11</f>
        <v>20.399999999999999</v>
      </c>
      <c r="F11" s="13"/>
      <c r="G11" s="13" t="s">
        <v>9</v>
      </c>
      <c r="H11" s="20"/>
      <c r="I11" s="22"/>
      <c r="J11" s="5"/>
      <c r="K11" s="6"/>
      <c r="L11" s="12"/>
      <c r="M11" s="6"/>
      <c r="N11" s="12"/>
      <c r="O11" s="6"/>
    </row>
    <row r="12" spans="1:15" ht="57">
      <c r="A12" s="32"/>
      <c r="B12" s="14" t="s">
        <v>22</v>
      </c>
      <c r="C12" s="20" t="s">
        <v>44</v>
      </c>
      <c r="D12" s="15">
        <v>11.9</v>
      </c>
      <c r="E12" s="15">
        <v>10</v>
      </c>
      <c r="F12" s="15">
        <v>1.9</v>
      </c>
      <c r="G12" s="15" t="s">
        <v>9</v>
      </c>
      <c r="H12" s="19"/>
      <c r="I12" s="3"/>
      <c r="J12" s="5"/>
      <c r="K12" s="6"/>
      <c r="L12" s="12"/>
      <c r="M12" s="6"/>
      <c r="N12" s="12"/>
      <c r="O12" s="6"/>
    </row>
    <row r="13" spans="1:15" ht="28.5">
      <c r="A13" s="27" t="s">
        <v>23</v>
      </c>
      <c r="B13" s="21" t="s">
        <v>24</v>
      </c>
      <c r="C13" s="15" t="s">
        <v>8</v>
      </c>
      <c r="D13" s="15">
        <v>5</v>
      </c>
      <c r="E13" s="15">
        <v>5</v>
      </c>
      <c r="F13" s="15"/>
      <c r="G13" s="15" t="s">
        <v>9</v>
      </c>
      <c r="H13">
        <f>SUM(H6:H12)</f>
        <v>0</v>
      </c>
      <c r="I13" s="3"/>
      <c r="J13" s="5"/>
      <c r="K13" s="19">
        <v>5</v>
      </c>
      <c r="L13" s="3">
        <f>SUM(L7:L12)</f>
        <v>0</v>
      </c>
      <c r="M13" s="6"/>
      <c r="N13" s="6"/>
      <c r="O13" s="6"/>
    </row>
    <row r="14" spans="1:15" ht="28.5">
      <c r="A14" s="28"/>
      <c r="B14" s="14" t="s">
        <v>25</v>
      </c>
      <c r="C14" s="15" t="s">
        <v>8</v>
      </c>
      <c r="D14" s="15">
        <v>37.200000000000003</v>
      </c>
      <c r="E14" s="15">
        <f>D14</f>
        <v>37.200000000000003</v>
      </c>
      <c r="F14" s="15"/>
      <c r="G14" s="15" t="s">
        <v>9</v>
      </c>
      <c r="H14">
        <f>1340*250</f>
        <v>335000</v>
      </c>
      <c r="I14" s="3">
        <f>370*100</f>
        <v>37000</v>
      </c>
      <c r="J14" s="5">
        <f>H14+I14</f>
        <v>372000</v>
      </c>
      <c r="K14" s="19">
        <v>37.200000000000003</v>
      </c>
      <c r="L14" s="3"/>
      <c r="M14" s="6"/>
      <c r="N14" s="6"/>
      <c r="O14" s="6"/>
    </row>
    <row r="15" spans="1:15" ht="53.1" customHeight="1">
      <c r="A15" s="29"/>
      <c r="B15" s="14" t="s">
        <v>26</v>
      </c>
      <c r="C15" s="15" t="s">
        <v>8</v>
      </c>
      <c r="D15" s="15">
        <v>3.3</v>
      </c>
      <c r="E15" s="15">
        <f>D15</f>
        <v>3.3</v>
      </c>
      <c r="F15" s="15"/>
      <c r="G15" s="15" t="s">
        <v>9</v>
      </c>
      <c r="I15" s="6"/>
      <c r="J15" s="6"/>
      <c r="K15" s="19">
        <v>3.3</v>
      </c>
      <c r="L15" s="3"/>
      <c r="M15" s="6"/>
      <c r="N15" s="13">
        <v>10</v>
      </c>
      <c r="O15" s="6"/>
    </row>
    <row r="16" spans="1:15" ht="72" customHeight="1">
      <c r="A16" s="26" t="s">
        <v>20</v>
      </c>
      <c r="B16" s="16" t="s">
        <v>27</v>
      </c>
      <c r="C16" s="15" t="s">
        <v>8</v>
      </c>
      <c r="D16" s="15">
        <v>45</v>
      </c>
      <c r="E16" s="15">
        <f>D16</f>
        <v>45</v>
      </c>
      <c r="F16" s="15"/>
      <c r="G16" s="15" t="s">
        <v>9</v>
      </c>
      <c r="H16">
        <f>360*484</f>
        <v>174240</v>
      </c>
      <c r="I16" s="6"/>
      <c r="J16" s="3"/>
      <c r="K16" s="6">
        <f>SUM(K13:K15)</f>
        <v>45.5</v>
      </c>
      <c r="L16" s="6"/>
      <c r="M16" s="6"/>
      <c r="N16" s="12">
        <v>7.4</v>
      </c>
      <c r="O16" s="6"/>
    </row>
    <row r="17" spans="1:14" ht="36.75" customHeight="1">
      <c r="A17" s="26"/>
      <c r="B17" s="34" t="s">
        <v>42</v>
      </c>
      <c r="C17" s="13" t="s">
        <v>8</v>
      </c>
      <c r="D17" s="13">
        <v>16</v>
      </c>
      <c r="E17" s="13">
        <v>16</v>
      </c>
      <c r="F17" s="13"/>
      <c r="G17" s="13" t="s">
        <v>9</v>
      </c>
      <c r="I17" s="3"/>
      <c r="J17" s="7"/>
      <c r="K17" s="7"/>
      <c r="L17" s="3"/>
      <c r="M17" s="6"/>
      <c r="N17" s="12">
        <v>5</v>
      </c>
    </row>
    <row r="18" spans="1:14" ht="28.5">
      <c r="A18" s="17" t="s">
        <v>28</v>
      </c>
      <c r="B18" s="18" t="s">
        <v>36</v>
      </c>
      <c r="C18" s="15" t="s">
        <v>8</v>
      </c>
      <c r="D18" s="15">
        <v>10</v>
      </c>
      <c r="E18" s="15">
        <v>10</v>
      </c>
      <c r="F18" s="15"/>
      <c r="G18" s="15" t="s">
        <v>9</v>
      </c>
      <c r="I18" s="4"/>
      <c r="J18" s="7"/>
      <c r="K18" s="6"/>
      <c r="L18" s="4"/>
      <c r="M18" s="6"/>
      <c r="N18" s="6"/>
    </row>
    <row r="19" spans="1:14" ht="28.5">
      <c r="A19" s="26" t="s">
        <v>12</v>
      </c>
      <c r="B19" s="16" t="s">
        <v>37</v>
      </c>
      <c r="C19" s="15" t="s">
        <v>8</v>
      </c>
      <c r="D19" s="15">
        <v>0.9</v>
      </c>
      <c r="E19" s="15">
        <f>D19</f>
        <v>0.9</v>
      </c>
      <c r="F19" s="15"/>
      <c r="G19" s="15" t="s">
        <v>9</v>
      </c>
      <c r="I19" s="6"/>
      <c r="J19" s="6"/>
      <c r="K19" s="6"/>
      <c r="L19" s="6"/>
      <c r="M19" s="6"/>
    </row>
    <row r="20" spans="1:14" ht="31.5">
      <c r="A20" s="26"/>
      <c r="B20" s="16" t="s">
        <v>38</v>
      </c>
      <c r="C20" s="15" t="s">
        <v>8</v>
      </c>
      <c r="D20" s="15">
        <v>28</v>
      </c>
      <c r="E20" s="15">
        <f>D20</f>
        <v>28</v>
      </c>
      <c r="F20" s="15"/>
      <c r="G20" s="15" t="s">
        <v>9</v>
      </c>
      <c r="I20" s="6"/>
      <c r="J20" s="6"/>
      <c r="K20" s="6"/>
      <c r="L20" s="6"/>
      <c r="M20" s="6"/>
    </row>
    <row r="21" spans="1:14" ht="28.5">
      <c r="A21" s="9" t="s">
        <v>13</v>
      </c>
      <c r="B21" s="18" t="s">
        <v>39</v>
      </c>
      <c r="C21" s="15" t="s">
        <v>8</v>
      </c>
      <c r="D21" s="15">
        <v>19</v>
      </c>
      <c r="E21" s="15">
        <v>19</v>
      </c>
      <c r="F21" s="15"/>
      <c r="G21" s="15" t="s">
        <v>9</v>
      </c>
      <c r="I21" s="6"/>
      <c r="J21" s="6"/>
      <c r="K21" s="6"/>
      <c r="L21" s="6"/>
      <c r="M21" s="6"/>
    </row>
    <row r="22" spans="1:14" ht="38.25" customHeight="1">
      <c r="A22" s="10" t="s">
        <v>15</v>
      </c>
      <c r="B22" s="35" t="s">
        <v>43</v>
      </c>
      <c r="C22" s="15" t="s">
        <v>11</v>
      </c>
      <c r="D22" s="13">
        <v>146</v>
      </c>
      <c r="E22" s="13">
        <v>120</v>
      </c>
      <c r="F22" s="13">
        <v>26</v>
      </c>
      <c r="G22" s="15" t="s">
        <v>9</v>
      </c>
    </row>
    <row r="23" spans="1:14" ht="28.5" customHeight="1">
      <c r="A23" s="26" t="s">
        <v>16</v>
      </c>
      <c r="B23" s="33" t="s">
        <v>30</v>
      </c>
      <c r="C23" s="31" t="s">
        <v>8</v>
      </c>
      <c r="D23" s="31">
        <v>62.4</v>
      </c>
      <c r="E23" s="31">
        <v>62.4</v>
      </c>
      <c r="F23" s="31"/>
      <c r="G23" s="31" t="s">
        <v>14</v>
      </c>
      <c r="H23">
        <v>1560</v>
      </c>
    </row>
    <row r="24" spans="1:14" ht="18.95" customHeight="1">
      <c r="A24" s="26"/>
      <c r="B24" s="33"/>
      <c r="C24" s="31"/>
      <c r="D24" s="31"/>
      <c r="E24" s="31"/>
      <c r="F24" s="31"/>
      <c r="G24" s="31"/>
      <c r="K24" s="8" t="s">
        <v>18</v>
      </c>
    </row>
    <row r="25" spans="1:14" ht="42.75">
      <c r="A25" s="26"/>
      <c r="B25" s="14" t="s">
        <v>31</v>
      </c>
      <c r="C25" s="15" t="s">
        <v>19</v>
      </c>
      <c r="D25" s="15">
        <v>10.6</v>
      </c>
      <c r="E25" s="15"/>
      <c r="F25" s="15">
        <v>10.6</v>
      </c>
      <c r="G25" s="15" t="s">
        <v>14</v>
      </c>
      <c r="H25" s="8" t="s">
        <v>29</v>
      </c>
      <c r="I25" s="8" t="s">
        <v>17</v>
      </c>
      <c r="J25">
        <v>48</v>
      </c>
      <c r="K25">
        <v>41</v>
      </c>
    </row>
    <row r="26" spans="1:14">
      <c r="A26" s="11" t="s">
        <v>4</v>
      </c>
      <c r="B26" s="14"/>
      <c r="C26" s="15"/>
      <c r="D26" s="13">
        <f>SUM(D6:D25)</f>
        <v>444.07</v>
      </c>
      <c r="E26" s="13">
        <f>SUM(E6:E25)</f>
        <v>405.56999999999994</v>
      </c>
      <c r="F26" s="13">
        <f>SUM(F6:F25)</f>
        <v>38.5</v>
      </c>
      <c r="G26" s="15"/>
    </row>
    <row r="29" spans="1:14">
      <c r="B29" s="2"/>
      <c r="C29" s="30"/>
      <c r="D29" s="2"/>
      <c r="E29" s="2"/>
      <c r="F29" s="2"/>
    </row>
    <row r="30" spans="1:14">
      <c r="B30" s="2"/>
      <c r="C30" s="30"/>
      <c r="D30" s="4"/>
      <c r="E30" s="3"/>
      <c r="F30" s="2"/>
    </row>
    <row r="31" spans="1:14">
      <c r="B31" s="2"/>
      <c r="C31" s="3"/>
      <c r="D31" s="4"/>
      <c r="E31" s="3"/>
      <c r="F31" s="2"/>
    </row>
    <row r="32" spans="1:14">
      <c r="B32" s="2"/>
      <c r="C32" s="2"/>
      <c r="D32" s="2"/>
      <c r="E32" s="3"/>
      <c r="F32" s="2"/>
    </row>
    <row r="33" spans="2:9">
      <c r="B33" s="2"/>
      <c r="C33" s="2"/>
      <c r="D33" s="2"/>
      <c r="E33" s="3"/>
      <c r="F33" s="2"/>
    </row>
    <row r="34" spans="2:9">
      <c r="B34" s="2"/>
      <c r="C34" s="2"/>
      <c r="D34" s="2"/>
      <c r="E34" s="2"/>
      <c r="F34" s="2"/>
    </row>
    <row r="35" spans="2:9">
      <c r="B35" s="2"/>
      <c r="C35" s="2"/>
      <c r="D35" s="2"/>
      <c r="E35" s="2"/>
      <c r="F35" s="2"/>
    </row>
    <row r="37" spans="2:9">
      <c r="I37">
        <f>D22-180</f>
        <v>-34</v>
      </c>
    </row>
  </sheetData>
  <mergeCells count="20">
    <mergeCell ref="F23:F24"/>
    <mergeCell ref="G2:G5"/>
    <mergeCell ref="G23:G24"/>
    <mergeCell ref="A2:B5"/>
    <mergeCell ref="A6:A12"/>
    <mergeCell ref="C23:C24"/>
    <mergeCell ref="A19:A20"/>
    <mergeCell ref="A23:A25"/>
    <mergeCell ref="B23:B24"/>
    <mergeCell ref="C29:C30"/>
    <mergeCell ref="D3:D5"/>
    <mergeCell ref="D23:D24"/>
    <mergeCell ref="E3:E5"/>
    <mergeCell ref="E23:E24"/>
    <mergeCell ref="A1:G1"/>
    <mergeCell ref="D2:F2"/>
    <mergeCell ref="A16:A17"/>
    <mergeCell ref="C2:C5"/>
    <mergeCell ref="F3:F5"/>
    <mergeCell ref="A13:A15"/>
  </mergeCells>
  <phoneticPr fontId="4"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2019-03-09T10:25:00Z</dcterms:created>
  <dcterms:modified xsi:type="dcterms:W3CDTF">2019-05-24T07:59:35Z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